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Начальные данны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<sst xmlns="http://schemas.openxmlformats.org/spreadsheetml/2006/main" count="66" uniqueCount="54">
  <si>
    <t>№</t>
  </si>
  <si>
    <t>Участницы</t>
  </si>
  <si>
    <t>Имя</t>
  </si>
  <si>
    <t>Рост</t>
  </si>
  <si>
    <t>Вес</t>
  </si>
  <si>
    <t>ИМТ</t>
  </si>
  <si>
    <t>ОГ</t>
  </si>
  <si>
    <t>ОТ</t>
  </si>
  <si>
    <t>ОБ</t>
  </si>
  <si>
    <t>Обд</t>
  </si>
  <si>
    <t>Destey Teyl</t>
  </si>
  <si>
    <t>Лера</t>
  </si>
  <si>
    <t>Ирина</t>
  </si>
  <si>
    <t>ipixa</t>
  </si>
  <si>
    <t>julya.89</t>
  </si>
  <si>
    <t>Mrs_Cullen</t>
  </si>
  <si>
    <t>Teffy</t>
  </si>
  <si>
    <t>Ximera</t>
  </si>
  <si>
    <t>Ксения</t>
  </si>
  <si>
    <t>Вера</t>
  </si>
  <si>
    <t>Веранда </t>
  </si>
  <si>
    <t>Лана</t>
  </si>
  <si>
    <t>Мур Тёмный</t>
  </si>
  <si>
    <t>Мур Темный</t>
  </si>
  <si>
    <t>Ухудевающая...</t>
  </si>
  <si>
    <t>Елена</t>
  </si>
  <si>
    <t>Колючая вена</t>
  </si>
  <si>
    <t>Кол-во пропущенных отчетов</t>
  </si>
  <si>
    <t>snegenika</t>
  </si>
  <si>
    <t>Пн</t>
  </si>
  <si>
    <t>Вт</t>
  </si>
  <si>
    <t>Ср</t>
  </si>
  <si>
    <t>Чт</t>
  </si>
  <si>
    <t>Пт</t>
  </si>
  <si>
    <t>Сб</t>
  </si>
  <si>
    <t>Вс</t>
  </si>
  <si>
    <t>Среднее</t>
  </si>
  <si>
    <t>Selenna</t>
  </si>
  <si>
    <t>yanulyar</t>
  </si>
  <si>
    <t>Синеглазая</t>
  </si>
  <si>
    <t>Татьянище</t>
  </si>
  <si>
    <t>Олеся</t>
  </si>
  <si>
    <t>Яна</t>
  </si>
  <si>
    <t>Татьяна</t>
  </si>
  <si>
    <t>Стартовые данные, 3.11.2014</t>
  </si>
  <si>
    <t>Отчет № 1, 10.11.2014</t>
  </si>
  <si>
    <t>Вес 1</t>
  </si>
  <si>
    <t>Задания</t>
  </si>
  <si>
    <t>Основное задание</t>
  </si>
  <si>
    <t>Отвес, %</t>
  </si>
  <si>
    <t>Место</t>
  </si>
  <si>
    <t>Сумма</t>
  </si>
  <si>
    <t>Отчет № 2, 17.11.2014</t>
  </si>
  <si>
    <t>Вес 2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</si>
</sst>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0.00000"/>
    <numFmt numFmtId="196" formatCode="0.0000"/>
    <numFmt numFmtId="197" formatCode="0.0000000"/>
    <numFmt numFmtId="198" formatCode="[$-409]dddd\,\ mmmm\ dd\,\ yyyy"/>
  </numFmts>
  <fonts count="6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9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4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indexed="63"/>
      <name val="Times New Roman"/>
      <family val="2"/>
    </font>
    <font>
      <b/>
      <sz val="14"/>
      <color indexed="49"/>
      <name val="Times New Roman"/>
      <family val="1"/>
    </font>
    <font>
      <b/>
      <sz val="11"/>
      <color indexed="49"/>
      <name val="Times New Roman"/>
      <family val="1"/>
    </font>
    <font>
      <sz val="9"/>
      <color indexed="8"/>
      <name val="Times New Roman"/>
      <family val="2"/>
    </font>
    <font>
      <sz val="9"/>
      <color indexed="63"/>
      <name val="Times New Roman"/>
      <family val="2"/>
    </font>
    <font>
      <u val="single"/>
      <sz val="9"/>
      <color indexed="63"/>
      <name val="Times New Roman"/>
      <family val="2"/>
    </font>
    <font>
      <b/>
      <sz val="18"/>
      <color indexed="63"/>
      <name val="Times New Roman"/>
      <family val="1"/>
    </font>
    <font>
      <b/>
      <sz val="20"/>
      <color indexed="63"/>
      <name val="Times New Roman"/>
      <family val="1"/>
    </font>
    <font>
      <b/>
      <sz val="16"/>
      <color indexed="63"/>
      <name val="Times New Roman"/>
      <family val="1"/>
    </font>
    <font>
      <b/>
      <sz val="14"/>
      <color indexed="19"/>
      <name val="Times New Roman"/>
      <family val="1"/>
    </font>
    <font>
      <b/>
      <sz val="22"/>
      <color indexed="63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theme="1" tint="0.15000000596046448"/>
      <name val="Times New Roman"/>
      <family val="2"/>
    </font>
    <font>
      <b/>
      <sz val="14"/>
      <color theme="8" tint="-0.4999699890613556"/>
      <name val="Times New Roman"/>
      <family val="1"/>
    </font>
    <font>
      <b/>
      <sz val="11"/>
      <color theme="8" tint="-0.4999699890613556"/>
      <name val="Times New Roman"/>
      <family val="1"/>
    </font>
    <font>
      <sz val="9"/>
      <color theme="1"/>
      <name val="Times New Roman"/>
      <family val="2"/>
    </font>
    <font>
      <sz val="9"/>
      <color theme="1" tint="0.24998000264167786"/>
      <name val="Times New Roman"/>
      <family val="2"/>
    </font>
    <font>
      <u val="single"/>
      <sz val="9"/>
      <color theme="1" tint="0.24998000264167786"/>
      <name val="Times New Roman"/>
      <family val="2"/>
    </font>
    <font>
      <sz val="9"/>
      <color theme="1" tint="0.15000000596046448"/>
      <name val="Times New Roman"/>
      <family val="1"/>
    </font>
    <font>
      <u val="single"/>
      <sz val="9"/>
      <color theme="1" tint="0.15000000596046448"/>
      <name val="Times New Roman"/>
      <family val="1"/>
    </font>
    <font>
      <b/>
      <sz val="14"/>
      <color theme="4" tint="-0.7499799728393555"/>
      <name val="Times New Roman"/>
      <family val="1"/>
    </font>
    <font>
      <b/>
      <sz val="18"/>
      <color theme="1" tint="0.15000000596046448"/>
      <name val="Times New Roman"/>
      <family val="1"/>
    </font>
    <font>
      <b/>
      <sz val="20"/>
      <color theme="1" tint="0.15000000596046448"/>
      <name val="Times New Roman"/>
      <family val="1"/>
    </font>
    <font>
      <b/>
      <sz val="16"/>
      <color theme="1" tint="0.15000000596046448"/>
      <name val="Times New Roman"/>
      <family val="1"/>
    </font>
    <font>
      <b/>
      <sz val="22"/>
      <color theme="1" tint="0.1500000059604644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09996999800205231"/>
        <bgColor indexed="64"/>
      </patternFill>
    </fill>
    <fill>
      <patternFill patternType="solid">
        <fgColor theme="6" tint="-0.09996999800205231"/>
        <bgColor indexed="64"/>
      </patternFill>
    </fill>
    <fill>
      <patternFill patternType="solid">
        <fgColor theme="9" tint="-0.099969998002052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theme="0"/>
      </left>
      <right/>
      <top/>
      <bottom/>
    </border>
    <border>
      <left/>
      <right style="thick">
        <color theme="0"/>
      </right>
      <top/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 tint="-0.0499799996614456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slantDashDot">
        <color theme="6" tint="-0.4999699890613556"/>
      </top>
      <bottom/>
    </border>
    <border>
      <left style="thin">
        <color theme="0"/>
      </left>
      <right style="thin">
        <color theme="0"/>
      </right>
      <top style="slantDashDot">
        <color theme="6" tint="-0.4999699890613556"/>
      </top>
      <bottom style="thin">
        <color theme="0"/>
      </bottom>
    </border>
    <border>
      <left style="thin">
        <color theme="0"/>
      </left>
      <right/>
      <top style="slantDashDot">
        <color theme="6" tint="-0.4999699890613556"/>
      </top>
      <bottom style="thin">
        <color theme="0"/>
      </bottom>
    </border>
    <border>
      <left/>
      <right style="thin">
        <color theme="0"/>
      </right>
      <top style="slantDashDot">
        <color theme="6" tint="-0.4999699890613556"/>
      </top>
      <bottom style="thin">
        <color theme="0"/>
      </bottom>
    </border>
    <border>
      <left style="slantDashDot">
        <color theme="5" tint="-0.4999699890613556"/>
      </left>
      <right style="thin">
        <color theme="0"/>
      </right>
      <top style="slantDashDot">
        <color theme="5" tint="-0.4999699890613556"/>
      </top>
      <bottom style="thin">
        <color theme="0"/>
      </bottom>
    </border>
    <border>
      <left style="thin">
        <color theme="0"/>
      </left>
      <right style="thin">
        <color theme="0"/>
      </right>
      <top style="slantDashDot">
        <color theme="5" tint="-0.4999699890613556"/>
      </top>
      <bottom style="thin">
        <color theme="0"/>
      </bottom>
    </border>
    <border>
      <left style="thin">
        <color theme="0"/>
      </left>
      <right style="slantDashDot">
        <color theme="5" tint="-0.4999699890613556"/>
      </right>
      <top style="slantDashDot">
        <color theme="5" tint="-0.4999699890613556"/>
      </top>
      <bottom style="thin">
        <color theme="0"/>
      </bottom>
    </border>
    <border>
      <left style="slantDashDot">
        <color theme="5" tint="-0.4999699890613556"/>
      </left>
      <right style="thin">
        <color theme="0"/>
      </right>
      <top/>
      <bottom style="thin">
        <color theme="0"/>
      </bottom>
    </border>
    <border>
      <left style="slantDashDot">
        <color theme="5" tint="-0.4999699890613556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slantDashDot">
        <color theme="5" tint="-0.4999699890613556"/>
      </right>
      <top style="thin">
        <color theme="0"/>
      </top>
      <bottom style="thin">
        <color theme="0"/>
      </bottom>
    </border>
    <border>
      <left style="slantDashDot">
        <color theme="5" tint="-0.4999699890613556"/>
      </left>
      <right style="thin">
        <color theme="0"/>
      </right>
      <top style="thin">
        <color theme="0"/>
      </top>
      <bottom style="slantDashDot">
        <color theme="5" tint="-0.4999699890613556"/>
      </bottom>
    </border>
    <border>
      <left style="thin">
        <color theme="0"/>
      </left>
      <right style="thin">
        <color theme="0"/>
      </right>
      <top style="thin">
        <color theme="0"/>
      </top>
      <bottom style="slantDashDot">
        <color theme="5" tint="-0.4999699890613556"/>
      </bottom>
    </border>
    <border>
      <left style="thin">
        <color theme="0"/>
      </left>
      <right style="slantDashDot">
        <color theme="5" tint="-0.4999699890613556"/>
      </right>
      <top style="thin">
        <color theme="0"/>
      </top>
      <bottom style="slantDashDot">
        <color theme="5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3" fillId="0" borderId="13" xfId="42" applyFont="1" applyFill="1" applyBorder="1" applyAlignment="1" applyProtection="1">
      <alignment horizontal="left" vertical="center"/>
      <protection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188" fontId="52" fillId="0" borderId="16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1" fillId="21" borderId="16" xfId="0" applyFont="1" applyFill="1" applyBorder="1" applyAlignment="1">
      <alignment horizontal="center" vertical="center"/>
    </xf>
    <xf numFmtId="2" fontId="51" fillId="21" borderId="16" xfId="0" applyNumberFormat="1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2" fontId="51" fillId="34" borderId="16" xfId="0" applyNumberFormat="1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51" fillId="21" borderId="14" xfId="0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/>
    </xf>
    <xf numFmtId="0" fontId="51" fillId="34" borderId="18" xfId="0" applyFont="1" applyFill="1" applyBorder="1" applyAlignment="1">
      <alignment/>
    </xf>
    <xf numFmtId="0" fontId="51" fillId="34" borderId="18" xfId="0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/>
    </xf>
    <xf numFmtId="0" fontId="51" fillId="21" borderId="12" xfId="0" applyFont="1" applyFill="1" applyBorder="1" applyAlignment="1">
      <alignment horizontal="center" vertical="center"/>
    </xf>
    <xf numFmtId="0" fontId="51" fillId="21" borderId="16" xfId="0" applyFont="1" applyFill="1" applyBorder="1" applyAlignment="1">
      <alignment/>
    </xf>
    <xf numFmtId="0" fontId="51" fillId="34" borderId="12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/>
    </xf>
    <xf numFmtId="0" fontId="51" fillId="21" borderId="20" xfId="0" applyFont="1" applyFill="1" applyBorder="1" applyAlignment="1">
      <alignment horizontal="center" vertical="center"/>
    </xf>
    <xf numFmtId="0" fontId="51" fillId="21" borderId="21" xfId="0" applyFont="1" applyFill="1" applyBorder="1" applyAlignment="1">
      <alignment/>
    </xf>
    <xf numFmtId="0" fontId="51" fillId="21" borderId="21" xfId="0" applyFont="1" applyFill="1" applyBorder="1" applyAlignment="1">
      <alignment horizontal="center" vertical="center"/>
    </xf>
    <xf numFmtId="2" fontId="51" fillId="21" borderId="21" xfId="0" applyNumberFormat="1" applyFont="1" applyFill="1" applyBorder="1" applyAlignment="1">
      <alignment horizontal="center" vertical="center"/>
    </xf>
    <xf numFmtId="0" fontId="51" fillId="21" borderId="22" xfId="0" applyFont="1" applyFill="1" applyBorder="1" applyAlignment="1">
      <alignment horizontal="center" vertical="center"/>
    </xf>
    <xf numFmtId="0" fontId="54" fillId="22" borderId="16" xfId="0" applyFont="1" applyFill="1" applyBorder="1" applyAlignment="1">
      <alignment horizontal="center" vertical="center"/>
    </xf>
    <xf numFmtId="188" fontId="54" fillId="22" borderId="16" xfId="0" applyNumberFormat="1" applyFont="1" applyFill="1" applyBorder="1" applyAlignment="1">
      <alignment horizontal="center" vertical="center"/>
    </xf>
    <xf numFmtId="0" fontId="54" fillId="22" borderId="14" xfId="0" applyFont="1" applyFill="1" applyBorder="1" applyAlignment="1">
      <alignment horizontal="center" vertical="center"/>
    </xf>
    <xf numFmtId="0" fontId="54" fillId="35" borderId="23" xfId="0" applyFont="1" applyFill="1" applyBorder="1" applyAlignment="1">
      <alignment horizontal="center" vertical="center" wrapText="1"/>
    </xf>
    <xf numFmtId="0" fontId="54" fillId="35" borderId="24" xfId="0" applyFont="1" applyFill="1" applyBorder="1" applyAlignment="1">
      <alignment horizontal="center" vertical="center" wrapText="1"/>
    </xf>
    <xf numFmtId="0" fontId="54" fillId="35" borderId="25" xfId="0" applyFont="1" applyFill="1" applyBorder="1" applyAlignment="1">
      <alignment horizontal="center" vertical="center" wrapText="1"/>
    </xf>
    <xf numFmtId="0" fontId="54" fillId="22" borderId="26" xfId="0" applyFont="1" applyFill="1" applyBorder="1" applyAlignment="1">
      <alignment horizontal="center" vertical="center"/>
    </xf>
    <xf numFmtId="0" fontId="55" fillId="22" borderId="16" xfId="42" applyFont="1" applyFill="1" applyBorder="1" applyAlignment="1" applyProtection="1">
      <alignment vertical="center"/>
      <protection/>
    </xf>
    <xf numFmtId="0" fontId="54" fillId="22" borderId="16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/>
    </xf>
    <xf numFmtId="0" fontId="55" fillId="35" borderId="16" xfId="42" applyFont="1" applyFill="1" applyBorder="1" applyAlignment="1" applyProtection="1">
      <alignment vertical="center"/>
      <protection/>
    </xf>
    <xf numFmtId="0" fontId="54" fillId="35" borderId="16" xfId="0" applyFont="1" applyFill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center" vertical="center"/>
    </xf>
    <xf numFmtId="188" fontId="54" fillId="35" borderId="16" xfId="0" applyNumberFormat="1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/>
    </xf>
    <xf numFmtId="0" fontId="54" fillId="22" borderId="12" xfId="0" applyFont="1" applyFill="1" applyBorder="1" applyAlignment="1">
      <alignment horizontal="center" vertical="center"/>
    </xf>
    <xf numFmtId="188" fontId="54" fillId="34" borderId="16" xfId="0" applyNumberFormat="1" applyFont="1" applyFill="1" applyBorder="1" applyAlignment="1">
      <alignment horizontal="center" vertical="center"/>
    </xf>
    <xf numFmtId="189" fontId="54" fillId="34" borderId="16" xfId="0" applyNumberFormat="1" applyFont="1" applyFill="1" applyBorder="1" applyAlignment="1">
      <alignment horizontal="center" vertical="center"/>
    </xf>
    <xf numFmtId="1" fontId="54" fillId="34" borderId="16" xfId="0" applyNumberFormat="1" applyFont="1" applyFill="1" applyBorder="1" applyAlignment="1">
      <alignment horizontal="center" vertical="center"/>
    </xf>
    <xf numFmtId="0" fontId="54" fillId="36" borderId="18" xfId="0" applyFont="1" applyFill="1" applyBorder="1" applyAlignment="1">
      <alignment horizontal="center" vertical="center" wrapText="1"/>
    </xf>
    <xf numFmtId="0" fontId="54" fillId="36" borderId="18" xfId="0" applyFont="1" applyFill="1" applyBorder="1" applyAlignment="1">
      <alignment horizontal="center" vertical="center"/>
    </xf>
    <xf numFmtId="0" fontId="54" fillId="36" borderId="18" xfId="0" applyNumberFormat="1" applyFont="1" applyFill="1" applyBorder="1" applyAlignment="1">
      <alignment horizontal="center" vertical="center"/>
    </xf>
    <xf numFmtId="2" fontId="54" fillId="36" borderId="18" xfId="0" applyNumberFormat="1" applyFont="1" applyFill="1" applyBorder="1" applyAlignment="1">
      <alignment horizontal="center" vertical="center"/>
    </xf>
    <xf numFmtId="1" fontId="54" fillId="36" borderId="16" xfId="0" applyNumberFormat="1" applyFont="1" applyFill="1" applyBorder="1" applyAlignment="1">
      <alignment horizontal="center" vertical="center"/>
    </xf>
    <xf numFmtId="189" fontId="54" fillId="36" borderId="16" xfId="0" applyNumberFormat="1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188" fontId="54" fillId="36" borderId="16" xfId="0" applyNumberFormat="1" applyFont="1" applyFill="1" applyBorder="1" applyAlignment="1">
      <alignment horizontal="center" vertical="center"/>
    </xf>
    <xf numFmtId="0" fontId="54" fillId="36" borderId="16" xfId="0" applyNumberFormat="1" applyFont="1" applyFill="1" applyBorder="1" applyAlignment="1">
      <alignment horizontal="center" vertical="center"/>
    </xf>
    <xf numFmtId="0" fontId="49" fillId="22" borderId="0" xfId="0" applyFont="1" applyFill="1" applyBorder="1" applyAlignment="1">
      <alignment horizontal="center" vertical="center"/>
    </xf>
    <xf numFmtId="0" fontId="56" fillId="25" borderId="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2" fontId="54" fillId="34" borderId="18" xfId="0" applyNumberFormat="1" applyFont="1" applyFill="1" applyBorder="1" applyAlignment="1">
      <alignment horizontal="center" vertical="center"/>
    </xf>
    <xf numFmtId="2" fontId="54" fillId="34" borderId="16" xfId="0" applyNumberFormat="1" applyFont="1" applyFill="1" applyBorder="1" applyAlignment="1">
      <alignment horizontal="center" vertical="center"/>
    </xf>
    <xf numFmtId="0" fontId="54" fillId="36" borderId="19" xfId="0" applyFont="1" applyFill="1" applyBorder="1" applyAlignment="1">
      <alignment horizontal="center" vertical="center" wrapText="1"/>
    </xf>
    <xf numFmtId="1" fontId="54" fillId="36" borderId="14" xfId="0" applyNumberFormat="1" applyFont="1" applyFill="1" applyBorder="1" applyAlignment="1">
      <alignment horizontal="center" vertical="center"/>
    </xf>
    <xf numFmtId="1" fontId="57" fillId="36" borderId="14" xfId="0" applyNumberFormat="1" applyFont="1" applyFill="1" applyBorder="1" applyAlignment="1">
      <alignment horizontal="center" vertical="center"/>
    </xf>
    <xf numFmtId="1" fontId="58" fillId="36" borderId="14" xfId="0" applyNumberFormat="1" applyFont="1" applyFill="1" applyBorder="1" applyAlignment="1">
      <alignment horizontal="center" vertical="center"/>
    </xf>
    <xf numFmtId="1" fontId="59" fillId="36" borderId="14" xfId="0" applyNumberFormat="1" applyFont="1" applyFill="1" applyBorder="1" applyAlignment="1">
      <alignment horizontal="center" vertical="center"/>
    </xf>
    <xf numFmtId="0" fontId="54" fillId="21" borderId="27" xfId="0" applyFont="1" applyFill="1" applyBorder="1" applyAlignment="1">
      <alignment horizontal="center" vertical="center" wrapText="1"/>
    </xf>
    <xf numFmtId="0" fontId="54" fillId="21" borderId="28" xfId="0" applyFont="1" applyFill="1" applyBorder="1" applyAlignment="1">
      <alignment horizontal="center" vertical="center" wrapText="1"/>
    </xf>
    <xf numFmtId="0" fontId="54" fillId="21" borderId="29" xfId="0" applyFont="1" applyFill="1" applyBorder="1" applyAlignment="1">
      <alignment horizontal="center" vertical="center" wrapText="1"/>
    </xf>
    <xf numFmtId="0" fontId="54" fillId="34" borderId="30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1" fontId="57" fillId="34" borderId="32" xfId="0" applyNumberFormat="1" applyFont="1" applyFill="1" applyBorder="1" applyAlignment="1">
      <alignment horizontal="center" vertical="center"/>
    </xf>
    <xf numFmtId="0" fontId="54" fillId="34" borderId="33" xfId="0" applyFont="1" applyFill="1" applyBorder="1" applyAlignment="1">
      <alignment horizontal="center" vertical="center"/>
    </xf>
    <xf numFmtId="188" fontId="54" fillId="34" borderId="34" xfId="0" applyNumberFormat="1" applyFont="1" applyFill="1" applyBorder="1" applyAlignment="1">
      <alignment horizontal="center" vertical="center"/>
    </xf>
    <xf numFmtId="2" fontId="54" fillId="34" borderId="34" xfId="0" applyNumberFormat="1" applyFont="1" applyFill="1" applyBorder="1" applyAlignment="1">
      <alignment horizontal="center" vertical="center"/>
    </xf>
    <xf numFmtId="1" fontId="54" fillId="34" borderId="34" xfId="0" applyNumberFormat="1" applyFont="1" applyFill="1" applyBorder="1" applyAlignment="1">
      <alignment horizontal="center" vertical="center"/>
    </xf>
    <xf numFmtId="189" fontId="54" fillId="34" borderId="34" xfId="0" applyNumberFormat="1" applyFont="1" applyFill="1" applyBorder="1" applyAlignment="1">
      <alignment horizontal="center" vertical="center"/>
    </xf>
    <xf numFmtId="1" fontId="54" fillId="34" borderId="32" xfId="0" applyNumberFormat="1" applyFont="1" applyFill="1" applyBorder="1" applyAlignment="1">
      <alignment horizontal="center" vertical="center"/>
    </xf>
    <xf numFmtId="1" fontId="60" fillId="34" borderId="35" xfId="0" applyNumberFormat="1" applyFont="1" applyFill="1" applyBorder="1" applyAlignment="1">
      <alignment horizontal="center" vertical="center"/>
    </xf>
    <xf numFmtId="1" fontId="59" fillId="34" borderId="32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28575</xdr:rowOff>
    </xdr:to>
    <xdr:pic>
      <xdr:nvPicPr>
        <xdr:cNvPr id="1" name="Рисунок 5" descr="Название марафон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0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16</xdr:row>
      <xdr:rowOff>0</xdr:rowOff>
    </xdr:from>
    <xdr:to>
      <xdr:col>2</xdr:col>
      <xdr:colOff>333375</xdr:colOff>
      <xdr:row>20</xdr:row>
      <xdr:rowOff>228600</xdr:rowOff>
    </xdr:to>
    <xdr:pic>
      <xdr:nvPicPr>
        <xdr:cNvPr id="2" name="Picture 3" descr="2 этап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4152900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B5:Q16" totalsRowShown="0">
  <autoFilter ref="B5:Q16"/>
  <tableColumns count="16">
    <tableColumn id="1" name="№"/>
    <tableColumn id="12" name="Участницы"/>
    <tableColumn id="3" name="Имя"/>
    <tableColumn id="4" name="Рост"/>
    <tableColumn id="5" name="Вес"/>
    <tableColumn id="16" name="ИМТ"/>
    <tableColumn id="6" name="ОГ"/>
    <tableColumn id="7" name="ОТ"/>
    <tableColumn id="8" name="ОБ"/>
    <tableColumn id="9" name="Обд"/>
    <tableColumn id="2" name="Вес 1"/>
    <tableColumn id="13" name="Отвес, %"/>
    <tableColumn id="10" name="Задания"/>
    <tableColumn id="14" name="Основное задание"/>
    <tableColumn id="15" name="Сумма"/>
    <tableColumn id="11" name="Место"/>
  </tableColumns>
  <tableStyleInfo name="TableStyleMedium2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Другая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4BD"/>
      </a:accent1>
      <a:accent2>
        <a:srgbClr val="FFE4F3"/>
      </a:accent2>
      <a:accent3>
        <a:srgbClr val="E6FEF5"/>
      </a:accent3>
      <a:accent4>
        <a:srgbClr val="EEEAF2"/>
      </a:accent4>
      <a:accent5>
        <a:srgbClr val="DFF0F5"/>
      </a:accent5>
      <a:accent6>
        <a:srgbClr val="FAFFCD"/>
      </a:accent6>
      <a:hlink>
        <a:srgbClr val="B8FEC9"/>
      </a:hlink>
      <a:folHlink>
        <a:srgbClr val="FF99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dietah.ru/user/99000-ximera" TargetMode="External" /><Relationship Id="rId2" Type="http://schemas.openxmlformats.org/officeDocument/2006/relationships/hyperlink" Target="http://www.nadietah.ru/user/95264-ipixa" TargetMode="External" /><Relationship Id="rId3" Type="http://schemas.openxmlformats.org/officeDocument/2006/relationships/hyperlink" Target="http://www.nadietah.ru/user/7156-veranda" TargetMode="External" /><Relationship Id="rId4" Type="http://schemas.openxmlformats.org/officeDocument/2006/relationships/hyperlink" Target="http://www.nadietah.ru/user/101415-destey-teyl" TargetMode="External" /><Relationship Id="rId5" Type="http://schemas.openxmlformats.org/officeDocument/2006/relationships/hyperlink" Target="http://www.nadietah.ru/user/76021-kolyuchaya-vena" TargetMode="External" /><Relationship Id="rId6" Type="http://schemas.openxmlformats.org/officeDocument/2006/relationships/hyperlink" Target="http://www.nadietah.ru/user/72775-mur-temnyi" TargetMode="External" /><Relationship Id="rId7" Type="http://schemas.openxmlformats.org/officeDocument/2006/relationships/hyperlink" Target="http://www.nadietah.ru/user/73558-snegenika" TargetMode="External" /><Relationship Id="rId8" Type="http://schemas.openxmlformats.org/officeDocument/2006/relationships/hyperlink" Target="http://www.nadietah.ru/user/61551-selenna" TargetMode="External" /><Relationship Id="rId9" Type="http://schemas.openxmlformats.org/officeDocument/2006/relationships/hyperlink" Target="http://www.nadietah.ru/user/102667-yanulyar" TargetMode="External" /><Relationship Id="rId10" Type="http://schemas.openxmlformats.org/officeDocument/2006/relationships/hyperlink" Target="http://www.nadietah.ru/user/18338-sineglazaya" TargetMode="External" /><Relationship Id="rId11" Type="http://schemas.openxmlformats.org/officeDocument/2006/relationships/hyperlink" Target="http://www.nadietah.ru/user/83907-tatyanishche" TargetMode="External" /><Relationship Id="rId12" Type="http://schemas.openxmlformats.org/officeDocument/2006/relationships/table" Target="../tables/table1.x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dietah.ru/user/73558-snegenika" TargetMode="External" /><Relationship Id="rId2" Type="http://schemas.openxmlformats.org/officeDocument/2006/relationships/hyperlink" Target="http://www.nadietah.ru/user/72775-mur-temnyi" TargetMode="External" /><Relationship Id="rId3" Type="http://schemas.openxmlformats.org/officeDocument/2006/relationships/hyperlink" Target="http://www.nadietah.ru/user/76021-kolyuchaya-vena" TargetMode="External" /><Relationship Id="rId4" Type="http://schemas.openxmlformats.org/officeDocument/2006/relationships/hyperlink" Target="http://www.nadietah.ru/user/101415-destey-teyl" TargetMode="External" /><Relationship Id="rId5" Type="http://schemas.openxmlformats.org/officeDocument/2006/relationships/hyperlink" Target="http://www.nadietah.ru/user/7156-veranda" TargetMode="External" /><Relationship Id="rId6" Type="http://schemas.openxmlformats.org/officeDocument/2006/relationships/hyperlink" Target="http://www.nadietah.ru/user/22677-teffy" TargetMode="External" /><Relationship Id="rId7" Type="http://schemas.openxmlformats.org/officeDocument/2006/relationships/hyperlink" Target="http://www.nadietah.ru/user/89873-ukhudevayushchaya" TargetMode="External" /><Relationship Id="rId8" Type="http://schemas.openxmlformats.org/officeDocument/2006/relationships/hyperlink" Target="http://www.nadietah.ru/user/95195-julya-89" TargetMode="External" /><Relationship Id="rId9" Type="http://schemas.openxmlformats.org/officeDocument/2006/relationships/hyperlink" Target="http://www.nadietah.ru/user/33099-mrs-cullen" TargetMode="External" /><Relationship Id="rId10" Type="http://schemas.openxmlformats.org/officeDocument/2006/relationships/hyperlink" Target="http://www.nadietah.ru/user/95264-ipixa" TargetMode="External" /><Relationship Id="rId11" Type="http://schemas.openxmlformats.org/officeDocument/2006/relationships/hyperlink" Target="http://www.nadietah.ru/user/99000-ximera" TargetMode="Externa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showGridLines="0" tabSelected="1" zoomScalePageLayoutView="0" workbookViewId="0" topLeftCell="A1">
      <pane xSplit="3" ySplit="5" topLeftCell="P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6" sqref="C16"/>
    </sheetView>
  </sheetViews>
  <sheetFormatPr defaultColWidth="9.140625" defaultRowHeight="15"/>
  <cols>
    <col min="1" max="1" width="9.140625" style="1" customWidth="1"/>
    <col min="2" max="2" width="11.7109375" style="0" customWidth="1"/>
    <col min="3" max="3" width="12.7109375" style="2" customWidth="1"/>
    <col min="4" max="4" width="20.8515625" style="0" customWidth="1"/>
    <col min="5" max="5" width="8.00390625" style="3" customWidth="1"/>
    <col min="6" max="6" width="7.57421875" style="4" customWidth="1"/>
    <col min="7" max="7" width="8.00390625" style="4" customWidth="1"/>
    <col min="8" max="8" width="7.28125" style="4" customWidth="1"/>
    <col min="9" max="9" width="7.140625" style="4" customWidth="1"/>
    <col min="10" max="10" width="6.140625" style="4" customWidth="1"/>
    <col min="11" max="11" width="7.57421875" style="5" customWidth="1"/>
    <col min="12" max="12" width="8.00390625" style="3" customWidth="1"/>
    <col min="13" max="13" width="8.8515625" style="4" customWidth="1"/>
    <col min="14" max="14" width="8.7109375" style="4" customWidth="1"/>
    <col min="15" max="16" width="14.00390625" style="4" customWidth="1"/>
    <col min="17" max="17" width="11.7109375" style="4" customWidth="1"/>
  </cols>
  <sheetData>
    <row r="1" spans="3:23" s="1" customFormat="1" ht="29.25" customHeight="1">
      <c r="C1" s="2"/>
      <c r="E1" s="72" t="s">
        <v>44</v>
      </c>
      <c r="F1" s="72"/>
      <c r="G1" s="72"/>
      <c r="H1" s="72"/>
      <c r="I1" s="72"/>
      <c r="J1" s="72"/>
      <c r="K1" s="72"/>
      <c r="L1" s="73" t="s">
        <v>45</v>
      </c>
      <c r="M1" s="73"/>
      <c r="N1" s="73"/>
      <c r="O1" s="73"/>
      <c r="P1" s="73"/>
      <c r="Q1" s="73"/>
      <c r="R1" s="74" t="s">
        <v>52</v>
      </c>
      <c r="S1" s="74"/>
      <c r="T1" s="74"/>
      <c r="U1" s="74"/>
      <c r="V1" s="74"/>
      <c r="W1" s="74"/>
    </row>
    <row r="2" spans="4:23" s="1" customFormat="1" ht="18.75" customHeight="1">
      <c r="D2" s="6"/>
      <c r="E2" s="72"/>
      <c r="F2" s="72"/>
      <c r="G2" s="72"/>
      <c r="H2" s="72"/>
      <c r="I2" s="72"/>
      <c r="J2" s="72"/>
      <c r="K2" s="72"/>
      <c r="L2" s="73"/>
      <c r="M2" s="73"/>
      <c r="N2" s="73"/>
      <c r="O2" s="73"/>
      <c r="P2" s="73"/>
      <c r="Q2" s="73"/>
      <c r="R2" s="74"/>
      <c r="S2" s="74"/>
      <c r="T2" s="74"/>
      <c r="U2" s="74"/>
      <c r="V2" s="74"/>
      <c r="W2" s="74"/>
    </row>
    <row r="3" spans="4:23" s="1" customFormat="1" ht="15" customHeight="1">
      <c r="D3" s="7"/>
      <c r="E3" s="72"/>
      <c r="F3" s="72"/>
      <c r="G3" s="72"/>
      <c r="H3" s="72"/>
      <c r="I3" s="72"/>
      <c r="J3" s="72"/>
      <c r="K3" s="72"/>
      <c r="L3" s="73"/>
      <c r="M3" s="73"/>
      <c r="N3" s="73"/>
      <c r="O3" s="73"/>
      <c r="P3" s="73"/>
      <c r="Q3" s="73"/>
      <c r="R3" s="74"/>
      <c r="S3" s="74"/>
      <c r="T3" s="74"/>
      <c r="U3" s="74"/>
      <c r="V3" s="74"/>
      <c r="W3" s="74"/>
    </row>
    <row r="4" spans="3:23" s="1" customFormat="1" ht="8.25" customHeight="1" thickBot="1">
      <c r="C4" s="2"/>
      <c r="E4" s="72"/>
      <c r="F4" s="72"/>
      <c r="G4" s="72"/>
      <c r="H4" s="72"/>
      <c r="I4" s="72"/>
      <c r="J4" s="72"/>
      <c r="K4" s="72"/>
      <c r="L4" s="73"/>
      <c r="M4" s="73"/>
      <c r="N4" s="73"/>
      <c r="O4" s="73"/>
      <c r="P4" s="73"/>
      <c r="Q4" s="73"/>
      <c r="R4" s="74"/>
      <c r="S4" s="74"/>
      <c r="T4" s="74"/>
      <c r="U4" s="74"/>
      <c r="V4" s="74"/>
      <c r="W4" s="74"/>
    </row>
    <row r="5" spans="1:23" s="9" customFormat="1" ht="41.25" customHeight="1" thickBot="1">
      <c r="A5" s="8" t="s">
        <v>27</v>
      </c>
      <c r="B5" s="47" t="s">
        <v>0</v>
      </c>
      <c r="C5" s="48" t="s">
        <v>1</v>
      </c>
      <c r="D5" s="48" t="s">
        <v>2</v>
      </c>
      <c r="E5" s="48" t="s">
        <v>3</v>
      </c>
      <c r="F5" s="48" t="s">
        <v>4</v>
      </c>
      <c r="G5" s="48" t="s">
        <v>5</v>
      </c>
      <c r="H5" s="48" t="s">
        <v>6</v>
      </c>
      <c r="I5" s="48" t="s">
        <v>7</v>
      </c>
      <c r="J5" s="48" t="s">
        <v>8</v>
      </c>
      <c r="K5" s="49" t="s">
        <v>9</v>
      </c>
      <c r="L5" s="63" t="s">
        <v>46</v>
      </c>
      <c r="M5" s="63" t="s">
        <v>49</v>
      </c>
      <c r="N5" s="63" t="s">
        <v>47</v>
      </c>
      <c r="O5" s="63" t="s">
        <v>48</v>
      </c>
      <c r="P5" s="63" t="s">
        <v>51</v>
      </c>
      <c r="Q5" s="78" t="s">
        <v>50</v>
      </c>
      <c r="R5" s="83" t="s">
        <v>53</v>
      </c>
      <c r="S5" s="84" t="s">
        <v>49</v>
      </c>
      <c r="T5" s="84" t="s">
        <v>47</v>
      </c>
      <c r="U5" s="84" t="s">
        <v>48</v>
      </c>
      <c r="V5" s="84" t="s">
        <v>51</v>
      </c>
      <c r="W5" s="85" t="s">
        <v>50</v>
      </c>
    </row>
    <row r="6" spans="1:25" s="11" customFormat="1" ht="19.5" customHeight="1">
      <c r="A6" s="12"/>
      <c r="B6" s="50">
        <v>1</v>
      </c>
      <c r="C6" s="51" t="s">
        <v>10</v>
      </c>
      <c r="D6" s="52" t="s">
        <v>11</v>
      </c>
      <c r="E6" s="44">
        <v>167</v>
      </c>
      <c r="F6" s="44">
        <v>85</v>
      </c>
      <c r="G6" s="45">
        <f>'Начальные данные'!$F6*100*100/'Начальные данные'!$E6/'Начальные данные'!$E6</f>
        <v>30.477966223242138</v>
      </c>
      <c r="H6" s="44">
        <v>89</v>
      </c>
      <c r="I6" s="44">
        <v>73</v>
      </c>
      <c r="J6" s="44">
        <v>114</v>
      </c>
      <c r="K6" s="46">
        <v>62</v>
      </c>
      <c r="L6" s="64">
        <v>85</v>
      </c>
      <c r="M6" s="65">
        <f aca="true" t="shared" si="0" ref="M6:M16">100-(L6*100/F6)</f>
        <v>0</v>
      </c>
      <c r="N6" s="66">
        <f>8/5</f>
        <v>1.6</v>
      </c>
      <c r="O6" s="67">
        <v>1</v>
      </c>
      <c r="P6" s="68">
        <f aca="true" t="shared" si="1" ref="P6:P16">O6+N6+M6</f>
        <v>2.6</v>
      </c>
      <c r="Q6" s="79">
        <v>9</v>
      </c>
      <c r="R6" s="86">
        <v>87.7</v>
      </c>
      <c r="S6" s="75">
        <f>100-(R6*100/L6)</f>
        <v>-3.17647058823529</v>
      </c>
      <c r="T6" s="76">
        <f>19/6</f>
        <v>3.1666666666666665</v>
      </c>
      <c r="U6" s="62">
        <v>1</v>
      </c>
      <c r="V6" s="61">
        <f aca="true" t="shared" si="2" ref="V6:V16">U6+T6+S6</f>
        <v>0.9901960784313761</v>
      </c>
      <c r="W6" s="94">
        <v>11</v>
      </c>
      <c r="Y6" s="10"/>
    </row>
    <row r="7" spans="1:23" s="11" customFormat="1" ht="19.5" customHeight="1">
      <c r="A7" s="12"/>
      <c r="B7" s="53">
        <v>2</v>
      </c>
      <c r="C7" s="54" t="s">
        <v>13</v>
      </c>
      <c r="D7" s="55" t="s">
        <v>12</v>
      </c>
      <c r="E7" s="56">
        <v>166</v>
      </c>
      <c r="F7" s="56">
        <v>94</v>
      </c>
      <c r="G7" s="57">
        <f>'Начальные данные'!$F7*100*100/'Начальные данные'!$E7/'Начальные данные'!$E7</f>
        <v>34.11235302656409</v>
      </c>
      <c r="H7" s="56">
        <v>107</v>
      </c>
      <c r="I7" s="56">
        <v>97</v>
      </c>
      <c r="J7" s="56">
        <v>115</v>
      </c>
      <c r="K7" s="58">
        <v>66</v>
      </c>
      <c r="L7" s="69">
        <v>93.5</v>
      </c>
      <c r="M7" s="70">
        <f t="shared" si="0"/>
        <v>0.5319148936170279</v>
      </c>
      <c r="N7" s="69">
        <f>16/5</f>
        <v>3.2</v>
      </c>
      <c r="O7" s="67">
        <v>1</v>
      </c>
      <c r="P7" s="68">
        <f t="shared" si="1"/>
        <v>4.731914893617028</v>
      </c>
      <c r="Q7" s="79">
        <v>8</v>
      </c>
      <c r="R7" s="87">
        <v>92.8</v>
      </c>
      <c r="S7" s="60">
        <f>100-(R7*100/L7)</f>
        <v>0.7486631016042793</v>
      </c>
      <c r="T7" s="77">
        <f>20/6</f>
        <v>3.3333333333333335</v>
      </c>
      <c r="U7" s="62">
        <v>1</v>
      </c>
      <c r="V7" s="61">
        <f t="shared" si="2"/>
        <v>5.081996434937613</v>
      </c>
      <c r="W7" s="94">
        <v>8</v>
      </c>
    </row>
    <row r="8" spans="1:25" s="11" customFormat="1" ht="19.5" customHeight="1">
      <c r="A8" s="12"/>
      <c r="B8" s="59">
        <v>5</v>
      </c>
      <c r="C8" s="51" t="s">
        <v>37</v>
      </c>
      <c r="D8" s="44" t="s">
        <v>41</v>
      </c>
      <c r="E8" s="44">
        <v>162</v>
      </c>
      <c r="F8" s="44">
        <v>62.8</v>
      </c>
      <c r="G8" s="45">
        <f>'Начальные данные'!$F8*100*100/'Начальные данные'!$E8/'Начальные данные'!$E8</f>
        <v>23.929279073311996</v>
      </c>
      <c r="H8" s="44">
        <v>97</v>
      </c>
      <c r="I8" s="44">
        <v>79</v>
      </c>
      <c r="J8" s="44">
        <v>98</v>
      </c>
      <c r="K8" s="46">
        <v>57</v>
      </c>
      <c r="L8" s="69">
        <v>62.1</v>
      </c>
      <c r="M8" s="70">
        <f t="shared" si="0"/>
        <v>1.114649681528661</v>
      </c>
      <c r="N8" s="69">
        <f>14/5</f>
        <v>2.8</v>
      </c>
      <c r="O8" s="67">
        <v>1</v>
      </c>
      <c r="P8" s="68">
        <f t="shared" si="1"/>
        <v>4.914649681528661</v>
      </c>
      <c r="Q8" s="79">
        <v>5</v>
      </c>
      <c r="R8" s="87">
        <v>62.6</v>
      </c>
      <c r="S8" s="60">
        <f aca="true" t="shared" si="3" ref="S8:S13">100-(R8*100/L8)</f>
        <v>-0.8051529790660226</v>
      </c>
      <c r="T8" s="77">
        <f>21/6</f>
        <v>3.5</v>
      </c>
      <c r="U8" s="62">
        <v>1</v>
      </c>
      <c r="V8" s="61">
        <f t="shared" si="2"/>
        <v>3.6948470209339774</v>
      </c>
      <c r="W8" s="94">
        <v>10</v>
      </c>
      <c r="Y8" s="10"/>
    </row>
    <row r="9" spans="1:25" s="11" customFormat="1" ht="19.5" customHeight="1">
      <c r="A9" s="12"/>
      <c r="B9" s="53">
        <v>6</v>
      </c>
      <c r="C9" s="54" t="s">
        <v>28</v>
      </c>
      <c r="D9" s="56" t="s">
        <v>25</v>
      </c>
      <c r="E9" s="56">
        <v>163</v>
      </c>
      <c r="F9" s="56">
        <v>87</v>
      </c>
      <c r="G9" s="57">
        <f>'Начальные данные'!$F9*100*100/'Начальные данные'!$E9/'Начальные данные'!$E9</f>
        <v>32.744928299898376</v>
      </c>
      <c r="H9" s="56">
        <v>111.5</v>
      </c>
      <c r="I9" s="56">
        <v>100.1</v>
      </c>
      <c r="J9" s="56">
        <v>119</v>
      </c>
      <c r="K9" s="58">
        <v>69.8</v>
      </c>
      <c r="L9" s="69">
        <v>86.3</v>
      </c>
      <c r="M9" s="70">
        <f t="shared" si="0"/>
        <v>0.8045977011494188</v>
      </c>
      <c r="N9" s="69">
        <v>4</v>
      </c>
      <c r="O9" s="67">
        <v>1</v>
      </c>
      <c r="P9" s="68">
        <f t="shared" si="1"/>
        <v>5.804597701149419</v>
      </c>
      <c r="Q9" s="80">
        <v>2</v>
      </c>
      <c r="R9" s="87">
        <v>85.4</v>
      </c>
      <c r="S9" s="60">
        <f t="shared" si="3"/>
        <v>1.0428736964078809</v>
      </c>
      <c r="T9" s="77">
        <f>30/6</f>
        <v>5</v>
      </c>
      <c r="U9" s="62">
        <v>1</v>
      </c>
      <c r="V9" s="61">
        <f t="shared" si="2"/>
        <v>7.042873696407881</v>
      </c>
      <c r="W9" s="88">
        <v>2</v>
      </c>
      <c r="Y9" s="10"/>
    </row>
    <row r="10" spans="1:25" s="13" customFormat="1" ht="19.5" customHeight="1">
      <c r="A10" s="12"/>
      <c r="B10" s="59">
        <v>7</v>
      </c>
      <c r="C10" s="51" t="s">
        <v>17</v>
      </c>
      <c r="D10" s="52" t="s">
        <v>18</v>
      </c>
      <c r="E10" s="44">
        <v>160</v>
      </c>
      <c r="F10" s="44">
        <v>49</v>
      </c>
      <c r="G10" s="45">
        <f>'Начальные данные'!$F10*100*100/'Начальные данные'!$E10/'Начальные данные'!$E10</f>
        <v>19.140625</v>
      </c>
      <c r="H10" s="44">
        <v>83</v>
      </c>
      <c r="I10" s="44">
        <v>64</v>
      </c>
      <c r="J10" s="44">
        <v>90</v>
      </c>
      <c r="K10" s="46">
        <v>50</v>
      </c>
      <c r="L10" s="69">
        <v>49.1</v>
      </c>
      <c r="M10" s="70">
        <f t="shared" si="0"/>
        <v>-0.20408163265305745</v>
      </c>
      <c r="N10" s="69">
        <v>4</v>
      </c>
      <c r="O10" s="67">
        <v>1</v>
      </c>
      <c r="P10" s="68">
        <f t="shared" si="1"/>
        <v>4.7959183673469425</v>
      </c>
      <c r="Q10" s="79">
        <v>7</v>
      </c>
      <c r="R10" s="87">
        <v>49</v>
      </c>
      <c r="S10" s="60">
        <f t="shared" si="3"/>
        <v>0.20366598778004175</v>
      </c>
      <c r="T10" s="77">
        <f>27/6</f>
        <v>4.5</v>
      </c>
      <c r="U10" s="62">
        <v>1</v>
      </c>
      <c r="V10" s="61">
        <f t="shared" si="2"/>
        <v>5.703665987780042</v>
      </c>
      <c r="W10" s="94">
        <v>7</v>
      </c>
      <c r="Y10" s="10"/>
    </row>
    <row r="11" spans="1:23" s="16" customFormat="1" ht="19.5" customHeight="1">
      <c r="A11" s="15"/>
      <c r="B11" s="53">
        <v>8</v>
      </c>
      <c r="C11" s="54" t="s">
        <v>38</v>
      </c>
      <c r="D11" s="56" t="s">
        <v>42</v>
      </c>
      <c r="E11" s="56">
        <v>156</v>
      </c>
      <c r="F11" s="56">
        <v>96.4</v>
      </c>
      <c r="G11" s="57">
        <f>'Начальные данные'!$F11*100*100/'Начальные данные'!$E11/'Начальные данные'!$E11</f>
        <v>39.612097304405</v>
      </c>
      <c r="H11" s="56">
        <v>115</v>
      </c>
      <c r="I11" s="56">
        <v>100</v>
      </c>
      <c r="J11" s="56">
        <v>127</v>
      </c>
      <c r="K11" s="58">
        <v>77</v>
      </c>
      <c r="L11" s="69">
        <v>95.2</v>
      </c>
      <c r="M11" s="70">
        <f t="shared" si="0"/>
        <v>1.2448132780083085</v>
      </c>
      <c r="N11" s="69">
        <v>4</v>
      </c>
      <c r="O11" s="67">
        <v>1</v>
      </c>
      <c r="P11" s="68">
        <f t="shared" si="1"/>
        <v>6.2448132780083085</v>
      </c>
      <c r="Q11" s="81">
        <v>1</v>
      </c>
      <c r="R11" s="87">
        <v>94.7</v>
      </c>
      <c r="S11" s="60">
        <f t="shared" si="3"/>
        <v>0.5252100840336169</v>
      </c>
      <c r="T11" s="77">
        <f>27/6</f>
        <v>4.5</v>
      </c>
      <c r="U11" s="62">
        <v>1</v>
      </c>
      <c r="V11" s="61">
        <f t="shared" si="2"/>
        <v>6.025210084033617</v>
      </c>
      <c r="W11" s="94">
        <v>6</v>
      </c>
    </row>
    <row r="12" spans="1:25" s="10" customFormat="1" ht="19.5" customHeight="1">
      <c r="A12" s="12"/>
      <c r="B12" s="59">
        <v>9</v>
      </c>
      <c r="C12" s="51" t="s">
        <v>20</v>
      </c>
      <c r="D12" s="52" t="s">
        <v>19</v>
      </c>
      <c r="E12" s="44">
        <v>180</v>
      </c>
      <c r="F12" s="44">
        <v>81</v>
      </c>
      <c r="G12" s="45">
        <f>'Начальные данные'!$F12*100*100/'Начальные данные'!$E12/'Начальные данные'!$E12</f>
        <v>25</v>
      </c>
      <c r="H12" s="44">
        <v>102.5</v>
      </c>
      <c r="I12" s="44">
        <v>88</v>
      </c>
      <c r="J12" s="44">
        <v>105</v>
      </c>
      <c r="K12" s="46">
        <v>61.5</v>
      </c>
      <c r="L12" s="69">
        <v>81</v>
      </c>
      <c r="M12" s="71">
        <f t="shared" si="0"/>
        <v>0</v>
      </c>
      <c r="N12" s="69">
        <f>19/5</f>
        <v>3.8</v>
      </c>
      <c r="O12" s="67">
        <v>1</v>
      </c>
      <c r="P12" s="68">
        <f t="shared" si="1"/>
        <v>4.8</v>
      </c>
      <c r="Q12" s="79">
        <v>6</v>
      </c>
      <c r="R12" s="87">
        <v>79.5</v>
      </c>
      <c r="S12" s="60">
        <f t="shared" si="3"/>
        <v>1.8518518518518476</v>
      </c>
      <c r="T12" s="77">
        <f>25/6</f>
        <v>4.166666666666667</v>
      </c>
      <c r="U12" s="62">
        <v>1</v>
      </c>
      <c r="V12" s="61">
        <f t="shared" si="2"/>
        <v>7.018518518518515</v>
      </c>
      <c r="W12" s="96">
        <v>3</v>
      </c>
      <c r="Y12" s="13"/>
    </row>
    <row r="13" spans="1:25" s="10" customFormat="1" ht="19.5" customHeight="1">
      <c r="A13" s="12"/>
      <c r="B13" s="53">
        <v>10</v>
      </c>
      <c r="C13" s="54" t="s">
        <v>26</v>
      </c>
      <c r="D13" s="55" t="s">
        <v>21</v>
      </c>
      <c r="E13" s="56">
        <v>167</v>
      </c>
      <c r="F13" s="56">
        <v>90.5</v>
      </c>
      <c r="G13" s="57">
        <f>'Начальные данные'!$F13*100*100/'Начальные данные'!$E13/'Начальные данные'!$E13</f>
        <v>32.450069920040164</v>
      </c>
      <c r="H13" s="56">
        <v>104</v>
      </c>
      <c r="I13" s="56">
        <v>90</v>
      </c>
      <c r="J13" s="56">
        <v>116</v>
      </c>
      <c r="K13" s="58">
        <v>67</v>
      </c>
      <c r="L13" s="69"/>
      <c r="M13" s="71"/>
      <c r="N13" s="69"/>
      <c r="O13" s="67"/>
      <c r="P13" s="68">
        <f t="shared" si="1"/>
        <v>0</v>
      </c>
      <c r="Q13" s="79">
        <v>10</v>
      </c>
      <c r="R13" s="87">
        <v>89.5</v>
      </c>
      <c r="S13" s="60">
        <f>100-(R13*100/F13)</f>
        <v>1.1049723756906076</v>
      </c>
      <c r="T13" s="77">
        <f>27/6</f>
        <v>4.5</v>
      </c>
      <c r="U13" s="62">
        <v>1</v>
      </c>
      <c r="V13" s="61">
        <f t="shared" si="2"/>
        <v>6.604972375690608</v>
      </c>
      <c r="W13" s="94">
        <v>4</v>
      </c>
      <c r="Y13" s="11"/>
    </row>
    <row r="14" spans="1:23" s="10" customFormat="1" ht="19.5" customHeight="1">
      <c r="A14" s="12"/>
      <c r="B14" s="59">
        <v>11</v>
      </c>
      <c r="C14" s="51" t="s">
        <v>22</v>
      </c>
      <c r="D14" s="44" t="s">
        <v>23</v>
      </c>
      <c r="E14" s="44">
        <v>165</v>
      </c>
      <c r="F14" s="44">
        <v>65</v>
      </c>
      <c r="G14" s="45">
        <f>'Начальные данные'!$F14*100*100/'Начальные данные'!$E14/'Начальные данные'!$E14</f>
        <v>23.875114784205692</v>
      </c>
      <c r="H14" s="44">
        <v>97</v>
      </c>
      <c r="I14" s="44">
        <v>78</v>
      </c>
      <c r="J14" s="44">
        <v>101</v>
      </c>
      <c r="K14" s="46">
        <v>57</v>
      </c>
      <c r="L14" s="69">
        <v>65</v>
      </c>
      <c r="M14" s="71">
        <f t="shared" si="0"/>
        <v>0</v>
      </c>
      <c r="N14" s="69">
        <v>4</v>
      </c>
      <c r="O14" s="67">
        <v>1</v>
      </c>
      <c r="P14" s="68">
        <f t="shared" si="1"/>
        <v>5</v>
      </c>
      <c r="Q14" s="79">
        <v>4</v>
      </c>
      <c r="R14" s="87">
        <v>64.5</v>
      </c>
      <c r="S14" s="60">
        <f>100-(R14*100/L14)</f>
        <v>0.7692307692307736</v>
      </c>
      <c r="T14" s="77">
        <f>28/6</f>
        <v>4.666666666666667</v>
      </c>
      <c r="U14" s="62">
        <v>1</v>
      </c>
      <c r="V14" s="61">
        <f t="shared" si="2"/>
        <v>6.435897435897441</v>
      </c>
      <c r="W14" s="94">
        <v>5</v>
      </c>
    </row>
    <row r="15" spans="1:25" s="10" customFormat="1" ht="19.5" customHeight="1">
      <c r="A15" s="12"/>
      <c r="B15" s="53">
        <v>12</v>
      </c>
      <c r="C15" s="54" t="s">
        <v>39</v>
      </c>
      <c r="D15" s="55"/>
      <c r="E15" s="56">
        <v>166</v>
      </c>
      <c r="F15" s="56">
        <v>57.1</v>
      </c>
      <c r="G15" s="57">
        <f>'Начальные данные'!$F15*100*100/'Начальные данные'!$E15/'Начальные данные'!$E15</f>
        <v>20.72143997677457</v>
      </c>
      <c r="H15" s="56">
        <v>88</v>
      </c>
      <c r="I15" s="56">
        <v>66</v>
      </c>
      <c r="J15" s="56">
        <v>89</v>
      </c>
      <c r="K15" s="58">
        <v>52</v>
      </c>
      <c r="L15" s="69"/>
      <c r="M15" s="71"/>
      <c r="N15" s="69"/>
      <c r="O15" s="67"/>
      <c r="P15" s="68">
        <f t="shared" si="1"/>
        <v>0</v>
      </c>
      <c r="Q15" s="79">
        <v>10</v>
      </c>
      <c r="R15" s="87">
        <v>58</v>
      </c>
      <c r="S15" s="60">
        <f>100-(R15*100/F15)</f>
        <v>-1.5761821366024549</v>
      </c>
      <c r="T15" s="77">
        <f>27/6</f>
        <v>4.5</v>
      </c>
      <c r="U15" s="62">
        <v>1</v>
      </c>
      <c r="V15" s="61">
        <f t="shared" si="2"/>
        <v>3.923817863397545</v>
      </c>
      <c r="W15" s="94">
        <v>9</v>
      </c>
      <c r="Y15" s="11"/>
    </row>
    <row r="16" spans="1:25" s="10" customFormat="1" ht="19.5" customHeight="1" thickBot="1">
      <c r="A16" s="12"/>
      <c r="B16" s="59">
        <v>13</v>
      </c>
      <c r="C16" s="51" t="s">
        <v>40</v>
      </c>
      <c r="D16" s="44" t="s">
        <v>43</v>
      </c>
      <c r="E16" s="44">
        <v>165</v>
      </c>
      <c r="F16" s="44">
        <v>58.9</v>
      </c>
      <c r="G16" s="45">
        <f>'Начальные данные'!$F16*100*100/'Начальные данные'!$E16/'Начальные данные'!$E16</f>
        <v>21.63452708907254</v>
      </c>
      <c r="H16" s="44">
        <v>90</v>
      </c>
      <c r="I16" s="44">
        <v>66</v>
      </c>
      <c r="J16" s="44">
        <v>96</v>
      </c>
      <c r="K16" s="46">
        <v>54</v>
      </c>
      <c r="L16" s="69">
        <v>58.7</v>
      </c>
      <c r="M16" s="70">
        <f t="shared" si="0"/>
        <v>0.33955857385399213</v>
      </c>
      <c r="N16" s="69">
        <v>4</v>
      </c>
      <c r="O16" s="67">
        <v>1</v>
      </c>
      <c r="P16" s="68">
        <f t="shared" si="1"/>
        <v>5.339558573853992</v>
      </c>
      <c r="Q16" s="82">
        <v>3</v>
      </c>
      <c r="R16" s="89">
        <v>57.3</v>
      </c>
      <c r="S16" s="90">
        <f>100-(R16*100/L16)</f>
        <v>2.38500851788757</v>
      </c>
      <c r="T16" s="91">
        <f>29/6</f>
        <v>4.833333333333333</v>
      </c>
      <c r="U16" s="92">
        <v>1</v>
      </c>
      <c r="V16" s="93">
        <f t="shared" si="2"/>
        <v>8.218341851220902</v>
      </c>
      <c r="W16" s="95">
        <v>1</v>
      </c>
      <c r="Y16" s="11"/>
    </row>
    <row r="17" spans="1:17" ht="15">
      <c r="A17"/>
      <c r="B17" s="4"/>
      <c r="C17" s="4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9.5" customHeight="1">
      <c r="A18"/>
      <c r="C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24" customFormat="1" ht="19.5" customHeight="1">
      <c r="A19" s="17"/>
      <c r="B19" s="18"/>
      <c r="C19" s="19"/>
      <c r="D19" s="20"/>
      <c r="E19" s="21"/>
      <c r="F19" s="22"/>
      <c r="G19" s="23"/>
      <c r="H19" s="22"/>
      <c r="I19" s="22"/>
      <c r="J19" s="22"/>
      <c r="K19"/>
      <c r="L19" s="21"/>
      <c r="M19" s="18"/>
      <c r="N19" s="22"/>
      <c r="O19" s="22"/>
      <c r="P19" s="22"/>
      <c r="Q19" s="23"/>
    </row>
    <row r="20" spans="1:17" ht="19.5" customHeight="1">
      <c r="A20"/>
      <c r="C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9.5" customHeight="1">
      <c r="A21"/>
      <c r="C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9.5" customHeight="1">
      <c r="A22"/>
      <c r="C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9.5" customHeight="1">
      <c r="A23"/>
      <c r="C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9.5" customHeight="1">
      <c r="A24"/>
      <c r="C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9.5" customHeight="1">
      <c r="A25"/>
      <c r="C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9.5" customHeight="1">
      <c r="A26"/>
      <c r="C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9.5" customHeight="1">
      <c r="A27"/>
      <c r="C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9.5" customHeight="1">
      <c r="A28"/>
      <c r="C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9.5" customHeight="1">
      <c r="A29"/>
      <c r="C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9.5" customHeight="1">
      <c r="A30"/>
      <c r="C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9.5" customHeight="1">
      <c r="A31"/>
      <c r="C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9.5" customHeight="1">
      <c r="A32"/>
      <c r="C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5">
      <c r="A33"/>
      <c r="C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5">
      <c r="A34"/>
      <c r="C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5">
      <c r="A35"/>
      <c r="C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sheetProtection/>
  <mergeCells count="3">
    <mergeCell ref="E1:K4"/>
    <mergeCell ref="L1:Q4"/>
    <mergeCell ref="R1:W4"/>
  </mergeCells>
  <hyperlinks>
    <hyperlink ref="C10" r:id="rId1" tooltip="Информация о пользователе." display="http://www.nadietah.ru/user/99000-ximera"/>
    <hyperlink ref="C7" r:id="rId2" tooltip="Информация о пользователе." display="http://www.nadietah.ru/user/95264-ipixa"/>
    <hyperlink ref="C12" r:id="rId3" tooltip="Информация о пользователе." display="http://www.nadietah.ru/user/7156-veranda"/>
    <hyperlink ref="C6" r:id="rId4" tooltip="Информация о пользователе." display="http://www.nadietah.ru/user/101415-destey-teyl"/>
    <hyperlink ref="C13" r:id="rId5" tooltip="Информация о пользователе." display="http://www.nadietah.ru/user/76021-kolyuchaya-vena"/>
    <hyperlink ref="C14" r:id="rId6" tooltip="Информация о пользователе." display="http://www.nadietah.ru/user/72775-mur-temnyi"/>
    <hyperlink ref="C9" r:id="rId7" tooltip="Информация о пользователе." display="http://www.nadietah.ru/user/73558-snegenika"/>
    <hyperlink ref="C8" r:id="rId8" tooltip="Информация о пользователе." display="http://www.nadietah.ru/user/61551-selenna"/>
    <hyperlink ref="C11" r:id="rId9" tooltip="Информация о пользователе." display="http://www.nadietah.ru/user/102667-yanulyar"/>
    <hyperlink ref="C15" r:id="rId10" tooltip="Информация о пользователе." display="http://www.nadietah.ru/user/18338-sineglazaya"/>
    <hyperlink ref="C16" r:id="rId11" tooltip="Информация о пользователе." display="http://www.nadietah.ru/user/83907-tatyanishche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4"/>
  <drawing r:id="rId13"/>
  <tableParts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C1:M14"/>
  <sheetViews>
    <sheetView zoomScalePageLayoutView="0" workbookViewId="0" topLeftCell="A1">
      <selection activeCell="E3" sqref="E3:M14"/>
    </sheetView>
  </sheetViews>
  <sheetFormatPr defaultColWidth="9.140625" defaultRowHeight="15"/>
  <cols>
    <col min="3" max="3" width="4.57421875" style="0" customWidth="1"/>
    <col min="4" max="4" width="13.00390625" style="0" customWidth="1"/>
    <col min="5" max="11" width="5.57421875" style="0" customWidth="1"/>
    <col min="12" max="12" width="7.28125" style="0" customWidth="1"/>
    <col min="13" max="13" width="6.140625" style="0" customWidth="1"/>
  </cols>
  <sheetData>
    <row r="1" spans="12:13" ht="15">
      <c r="L1" s="14"/>
      <c r="M1" s="14"/>
    </row>
    <row r="3" spans="3:13" ht="15">
      <c r="C3" s="31"/>
      <c r="D3" s="32"/>
      <c r="E3" s="33" t="s">
        <v>29</v>
      </c>
      <c r="F3" s="33" t="s">
        <v>30</v>
      </c>
      <c r="G3" s="33" t="s">
        <v>31</v>
      </c>
      <c r="H3" s="33" t="s">
        <v>32</v>
      </c>
      <c r="I3" s="33" t="s">
        <v>33</v>
      </c>
      <c r="J3" s="33" t="s">
        <v>34</v>
      </c>
      <c r="K3" s="33" t="s">
        <v>35</v>
      </c>
      <c r="L3" s="33" t="s">
        <v>36</v>
      </c>
      <c r="M3" s="34"/>
    </row>
    <row r="4" spans="3:13" ht="15">
      <c r="C4" s="35">
        <v>1</v>
      </c>
      <c r="D4" s="36" t="s">
        <v>10</v>
      </c>
      <c r="E4" s="25">
        <v>13</v>
      </c>
      <c r="F4" s="25"/>
      <c r="G4" s="25"/>
      <c r="H4" s="25"/>
      <c r="I4" s="25"/>
      <c r="J4" s="25"/>
      <c r="K4" s="25"/>
      <c r="L4" s="26">
        <f>SUM(E4:K4)/7</f>
        <v>1.8571428571428572</v>
      </c>
      <c r="M4" s="30">
        <v>10</v>
      </c>
    </row>
    <row r="5" spans="3:13" ht="15">
      <c r="C5" s="37">
        <v>2</v>
      </c>
      <c r="D5" s="38" t="s">
        <v>13</v>
      </c>
      <c r="E5" s="27">
        <v>18</v>
      </c>
      <c r="F5" s="27"/>
      <c r="G5" s="27"/>
      <c r="H5" s="27"/>
      <c r="I5" s="27"/>
      <c r="J5" s="27"/>
      <c r="K5" s="27"/>
      <c r="L5" s="28">
        <f aca="true" t="shared" si="0" ref="L5:L14">SUM(E5:K5)/7</f>
        <v>2.5714285714285716</v>
      </c>
      <c r="M5" s="29">
        <v>9</v>
      </c>
    </row>
    <row r="6" spans="3:13" ht="15">
      <c r="C6" s="35">
        <v>3</v>
      </c>
      <c r="D6" s="36" t="s">
        <v>14</v>
      </c>
      <c r="E6" s="25">
        <v>9</v>
      </c>
      <c r="F6" s="25">
        <v>10</v>
      </c>
      <c r="G6" s="25">
        <v>14</v>
      </c>
      <c r="H6" s="25">
        <v>15</v>
      </c>
      <c r="I6" s="25">
        <v>12</v>
      </c>
      <c r="J6" s="25">
        <v>20</v>
      </c>
      <c r="K6" s="25">
        <v>13</v>
      </c>
      <c r="L6" s="26">
        <f t="shared" si="0"/>
        <v>13.285714285714286</v>
      </c>
      <c r="M6" s="30">
        <v>7</v>
      </c>
    </row>
    <row r="7" spans="3:13" ht="15">
      <c r="C7" s="37">
        <v>4</v>
      </c>
      <c r="D7" s="38" t="s">
        <v>15</v>
      </c>
      <c r="E7" s="27">
        <v>13</v>
      </c>
      <c r="F7" s="27">
        <v>79</v>
      </c>
      <c r="G7" s="27">
        <v>11</v>
      </c>
      <c r="H7" s="27">
        <v>4</v>
      </c>
      <c r="I7" s="27">
        <v>5</v>
      </c>
      <c r="J7" s="27">
        <v>47</v>
      </c>
      <c r="K7" s="27">
        <v>13</v>
      </c>
      <c r="L7" s="28">
        <f t="shared" si="0"/>
        <v>24.571428571428573</v>
      </c>
      <c r="M7" s="29">
        <v>5</v>
      </c>
    </row>
    <row r="8" spans="3:13" ht="15">
      <c r="C8" s="35">
        <v>5</v>
      </c>
      <c r="D8" s="36" t="s">
        <v>16</v>
      </c>
      <c r="E8" s="25"/>
      <c r="F8" s="25"/>
      <c r="G8" s="25"/>
      <c r="H8" s="25"/>
      <c r="I8" s="25"/>
      <c r="J8" s="25"/>
      <c r="K8" s="25"/>
      <c r="L8" s="26">
        <f t="shared" si="0"/>
        <v>0</v>
      </c>
      <c r="M8" s="30">
        <v>11</v>
      </c>
    </row>
    <row r="9" spans="3:13" ht="15">
      <c r="C9" s="37">
        <v>6</v>
      </c>
      <c r="D9" s="38" t="s">
        <v>17</v>
      </c>
      <c r="E9" s="27">
        <v>21</v>
      </c>
      <c r="F9" s="27">
        <v>12</v>
      </c>
      <c r="G9" s="27">
        <v>24</v>
      </c>
      <c r="H9" s="27">
        <v>19</v>
      </c>
      <c r="I9" s="27">
        <v>22</v>
      </c>
      <c r="J9" s="27"/>
      <c r="K9" s="27"/>
      <c r="L9" s="28">
        <f t="shared" si="0"/>
        <v>14</v>
      </c>
      <c r="M9" s="29">
        <v>6</v>
      </c>
    </row>
    <row r="10" spans="3:13" ht="15">
      <c r="C10" s="35">
        <v>7</v>
      </c>
      <c r="D10" s="36" t="s">
        <v>20</v>
      </c>
      <c r="E10" s="25">
        <v>8</v>
      </c>
      <c r="F10" s="25">
        <v>30</v>
      </c>
      <c r="G10" s="25">
        <v>31</v>
      </c>
      <c r="H10" s="25">
        <v>18</v>
      </c>
      <c r="I10" s="25">
        <v>56</v>
      </c>
      <c r="J10" s="25">
        <v>31</v>
      </c>
      <c r="K10" s="25">
        <v>19</v>
      </c>
      <c r="L10" s="26">
        <f t="shared" si="0"/>
        <v>27.571428571428573</v>
      </c>
      <c r="M10" s="30">
        <v>4</v>
      </c>
    </row>
    <row r="11" spans="3:13" ht="15">
      <c r="C11" s="37">
        <v>8</v>
      </c>
      <c r="D11" s="38" t="s">
        <v>26</v>
      </c>
      <c r="E11" s="27">
        <v>20</v>
      </c>
      <c r="F11" s="27">
        <v>55</v>
      </c>
      <c r="G11" s="27">
        <v>73</v>
      </c>
      <c r="H11" s="27">
        <v>57</v>
      </c>
      <c r="I11" s="27">
        <v>69</v>
      </c>
      <c r="J11" s="27">
        <v>12</v>
      </c>
      <c r="K11" s="27">
        <v>14</v>
      </c>
      <c r="L11" s="28">
        <f t="shared" si="0"/>
        <v>42.857142857142854</v>
      </c>
      <c r="M11" s="29">
        <v>1</v>
      </c>
    </row>
    <row r="12" spans="3:13" ht="15">
      <c r="C12" s="35">
        <v>9</v>
      </c>
      <c r="D12" s="36" t="s">
        <v>22</v>
      </c>
      <c r="E12" s="25">
        <v>50</v>
      </c>
      <c r="F12" s="25">
        <v>41</v>
      </c>
      <c r="G12" s="25">
        <v>31</v>
      </c>
      <c r="H12" s="25">
        <v>39</v>
      </c>
      <c r="I12" s="25">
        <v>47</v>
      </c>
      <c r="J12" s="25">
        <v>47</v>
      </c>
      <c r="K12" s="25">
        <v>25</v>
      </c>
      <c r="L12" s="26">
        <f t="shared" si="0"/>
        <v>40</v>
      </c>
      <c r="M12" s="30">
        <v>3</v>
      </c>
    </row>
    <row r="13" spans="3:13" ht="15">
      <c r="C13" s="37">
        <v>10</v>
      </c>
      <c r="D13" s="38" t="s">
        <v>24</v>
      </c>
      <c r="E13" s="27">
        <v>40</v>
      </c>
      <c r="F13" s="27">
        <v>14</v>
      </c>
      <c r="G13" s="27"/>
      <c r="H13" s="27"/>
      <c r="I13" s="27"/>
      <c r="J13" s="27"/>
      <c r="K13" s="27"/>
      <c r="L13" s="28">
        <f t="shared" si="0"/>
        <v>7.714285714285714</v>
      </c>
      <c r="M13" s="29">
        <v>8</v>
      </c>
    </row>
    <row r="14" spans="3:13" ht="15">
      <c r="C14" s="39">
        <v>11</v>
      </c>
      <c r="D14" s="40" t="s">
        <v>28</v>
      </c>
      <c r="E14" s="41">
        <v>55</v>
      </c>
      <c r="F14" s="41">
        <v>71</v>
      </c>
      <c r="G14" s="41">
        <v>13</v>
      </c>
      <c r="H14" s="41">
        <v>16</v>
      </c>
      <c r="I14" s="41">
        <v>44</v>
      </c>
      <c r="J14" s="41">
        <v>74</v>
      </c>
      <c r="K14" s="41">
        <v>10</v>
      </c>
      <c r="L14" s="42">
        <f t="shared" si="0"/>
        <v>40.42857142857143</v>
      </c>
      <c r="M14" s="43">
        <v>2</v>
      </c>
    </row>
  </sheetData>
  <sheetProtection/>
  <hyperlinks>
    <hyperlink ref="D14" r:id="rId1" tooltip="Информация о пользователе." display="http://www.nadietah.ru/user/73558-snegenika"/>
    <hyperlink ref="D12" r:id="rId2" tooltip="Информация о пользователе." display="http://www.nadietah.ru/user/72775-mur-temnyi"/>
    <hyperlink ref="D11" r:id="rId3" tooltip="Информация о пользователе." display="http://www.nadietah.ru/user/76021-kolyuchaya-vena"/>
    <hyperlink ref="D4" r:id="rId4" tooltip="Информация о пользователе." display="http://www.nadietah.ru/user/101415-destey-teyl"/>
    <hyperlink ref="D10" r:id="rId5" tooltip="Информация о пользователе." display="http://www.nadietah.ru/user/7156-veranda"/>
    <hyperlink ref="D8" r:id="rId6" tooltip="Информация о пользователе." display="http://www.nadietah.ru/user/22677-teffy"/>
    <hyperlink ref="D13" r:id="rId7" tooltip="Информация о пользователе." display="http://www.nadietah.ru/user/89873-ukhudevayushchaya"/>
    <hyperlink ref="D6" r:id="rId8" tooltip="Информация о пользователе." display="http://www.nadietah.ru/user/95195-julya-89"/>
    <hyperlink ref="D7" r:id="rId9" tooltip="Информация о пользователе." display="http://www.nadietah.ru/user/33099-mrs-cullen"/>
    <hyperlink ref="D5" r:id="rId10" tooltip="Информация о пользователе." display="http://www.nadietah.ru/user/95264-ipixa"/>
    <hyperlink ref="D9" r:id="rId11" tooltip="Информация о пользователе." display="http://www.nadietah.ru/user/99000-ximera"/>
  </hyperlinks>
  <printOptions/>
  <pageMargins left="0.7" right="0.7" top="0.75" bottom="0.75" header="0.3" footer="0.3"/>
  <pageSetup horizontalDpi="600" verticalDpi="600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Valery</cp:lastModifiedBy>
  <cp:lastPrinted>2014-08-24T19:57:49Z</cp:lastPrinted>
  <dcterms:created xsi:type="dcterms:W3CDTF">2014-08-24T17:31:52Z</dcterms:created>
  <dcterms:modified xsi:type="dcterms:W3CDTF">2014-11-20T09:45:40Z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