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60" windowHeight="7650" activeTab="0"/>
  </bookViews>
  <sheets>
    <sheet name="Начальные данны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<sst xmlns="http://schemas.openxmlformats.org/spreadsheetml/2006/main" count="171" uniqueCount="77">
  <si>
    <t>№</t>
  </si>
  <si>
    <t>Участницы</t>
  </si>
  <si>
    <t>Имя</t>
  </si>
  <si>
    <t>Рост</t>
  </si>
  <si>
    <t>Вес</t>
  </si>
  <si>
    <t>ИМТ</t>
  </si>
  <si>
    <t>ОГ</t>
  </si>
  <si>
    <t>ОТ</t>
  </si>
  <si>
    <t>ОБ</t>
  </si>
  <si>
    <t>Обд</t>
  </si>
  <si>
    <t>crazy_pig</t>
  </si>
  <si>
    <t>Лена</t>
  </si>
  <si>
    <t>Destey Teyl</t>
  </si>
  <si>
    <t>Лера</t>
  </si>
  <si>
    <t>Ирина</t>
  </si>
  <si>
    <t>ipixa</t>
  </si>
  <si>
    <t>julya.89</t>
  </si>
  <si>
    <t>Юля</t>
  </si>
  <si>
    <t>kisaloven</t>
  </si>
  <si>
    <t>Наталия</t>
  </si>
  <si>
    <t>kontiarh</t>
  </si>
  <si>
    <t>Настя</t>
  </si>
  <si>
    <t>Mrs_Cullen</t>
  </si>
  <si>
    <t>Диана</t>
  </si>
  <si>
    <t>Mystify</t>
  </si>
  <si>
    <t>Аня</t>
  </si>
  <si>
    <t>Nadi77</t>
  </si>
  <si>
    <t>Надежда</t>
  </si>
  <si>
    <t>Teffy</t>
  </si>
  <si>
    <t>Валентина</t>
  </si>
  <si>
    <t>VALY </t>
  </si>
  <si>
    <t>Ximera</t>
  </si>
  <si>
    <t>Ксения</t>
  </si>
  <si>
    <t>Анна</t>
  </si>
  <si>
    <t>Анджела</t>
  </si>
  <si>
    <t>Вера</t>
  </si>
  <si>
    <t>Веранда </t>
  </si>
  <si>
    <t>Иннесса</t>
  </si>
  <si>
    <t>Инесса</t>
  </si>
  <si>
    <t>Лана</t>
  </si>
  <si>
    <t>Мур Тёмный</t>
  </si>
  <si>
    <t>Мур Темный</t>
  </si>
  <si>
    <t>Северяночка</t>
  </si>
  <si>
    <t>Светлана</t>
  </si>
  <si>
    <t>Ухудевающая...</t>
  </si>
  <si>
    <t>Наталья</t>
  </si>
  <si>
    <t>Елена</t>
  </si>
  <si>
    <t>LadyS </t>
  </si>
  <si>
    <t>Колючая вена</t>
  </si>
  <si>
    <t>Стартовые данные, 25.08.2014</t>
  </si>
  <si>
    <t>День отчета</t>
  </si>
  <si>
    <t>Отвес, в процентах</t>
  </si>
  <si>
    <t>ОГ, %</t>
  </si>
  <si>
    <t>ОТ, %</t>
  </si>
  <si>
    <t>ОБ, %</t>
  </si>
  <si>
    <t>Обд, %</t>
  </si>
  <si>
    <t>Плюсы за воду</t>
  </si>
  <si>
    <t>Плюсы за зарядку</t>
  </si>
  <si>
    <t>Плюсы за завтрак</t>
  </si>
  <si>
    <t>Плюсы за процедуры</t>
  </si>
  <si>
    <t>Плюсы за аффирмации</t>
  </si>
  <si>
    <t>Отчет №1, 29-30 августа</t>
  </si>
  <si>
    <t>Кол-во пропущенных отчетов</t>
  </si>
  <si>
    <t>Отвес, в кг</t>
  </si>
  <si>
    <t>-</t>
  </si>
  <si>
    <t>snegenika</t>
  </si>
  <si>
    <t>mar_ka</t>
  </si>
  <si>
    <t>Марина</t>
  </si>
  <si>
    <t>Caterina</t>
  </si>
  <si>
    <t>Катя</t>
  </si>
  <si>
    <t>харитон</t>
  </si>
  <si>
    <t>Оля</t>
  </si>
  <si>
    <t>Место по отвесам</t>
  </si>
  <si>
    <t>Место по заданиям</t>
  </si>
  <si>
    <t>Злая Сова</t>
  </si>
  <si>
    <t>Итог по баллам</t>
  </si>
  <si>
    <t>Итог по отвесам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</si>
</sst>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63"/>
      <name val="Times New Roman"/>
      <family val="2"/>
    </font>
    <font>
      <u val="single"/>
      <sz val="11"/>
      <color indexed="42"/>
      <name val="Times New Roman"/>
      <family val="2"/>
    </font>
    <font>
      <b/>
      <sz val="14"/>
      <color indexed="49"/>
      <name val="Times New Roman"/>
      <family val="1"/>
    </font>
    <font>
      <b/>
      <sz val="11"/>
      <color indexed="49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3"/>
      <name val="Times New Roman"/>
      <family val="2"/>
    </font>
    <font>
      <u val="single"/>
      <sz val="9"/>
      <color indexed="63"/>
      <name val="Times New Roman"/>
      <family val="2"/>
    </font>
    <font>
      <b/>
      <sz val="14"/>
      <color indexed="19"/>
      <name val="Times New Roman"/>
      <family val="1"/>
    </font>
    <font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u val="single"/>
      <sz val="11"/>
      <color indexed="45"/>
      <name val="Times New Roman"/>
      <family val="2"/>
    </font>
    <font>
      <u val="single"/>
      <sz val="10"/>
      <color indexed="63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theme="1" tint="0.15000000596046448"/>
      <name val="Times New Roman"/>
      <family val="2"/>
    </font>
    <font>
      <b/>
      <sz val="14"/>
      <color theme="8" tint="-0.4999699890613556"/>
      <name val="Times New Roman"/>
      <family val="1"/>
    </font>
    <font>
      <b/>
      <sz val="11"/>
      <color theme="8" tint="-0.4999699890613556"/>
      <name val="Times New Roman"/>
      <family val="1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theme="1" tint="0.24998000264167786"/>
      <name val="Times New Roman"/>
      <family val="2"/>
    </font>
    <font>
      <u val="single"/>
      <sz val="9"/>
      <color theme="1" tint="0.24998000264167786"/>
      <name val="Times New Roman"/>
      <family val="2"/>
    </font>
    <font>
      <sz val="9"/>
      <color theme="1" tint="0.15000000596046448"/>
      <name val="Times New Roman"/>
      <family val="2"/>
    </font>
    <font>
      <b/>
      <sz val="14"/>
      <color theme="4" tint="-0.7499799728393555"/>
      <name val="Times New Roman"/>
      <family val="1"/>
    </font>
    <font>
      <u val="single"/>
      <sz val="10"/>
      <color theme="1" tint="0.24998000264167786"/>
      <name val="Times New Roman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0999699980020523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09996999800205231"/>
        <bgColor indexed="64"/>
      </patternFill>
    </fill>
    <fill>
      <patternFill patternType="solid">
        <fgColor theme="4" tint="-0.09996999800205231"/>
        <bgColor indexed="64"/>
      </patternFill>
    </fill>
    <fill>
      <patternFill patternType="solid">
        <fgColor theme="8" tint="-0.0999699980020523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 tint="-0.04997999966144562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 tint="-0.0499799996614456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 tint="-0.04997999966144562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slantDashDot">
        <color theme="4" tint="-0.24993999302387238"/>
      </left>
      <right style="thin">
        <color theme="0"/>
      </right>
      <top style="slantDashDot">
        <color theme="4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slantDashDot">
        <color theme="4" tint="-0.24993999302387238"/>
      </top>
      <bottom style="thin">
        <color theme="0"/>
      </bottom>
    </border>
    <border>
      <left style="slantDashDot">
        <color theme="4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slantDashDot">
        <color theme="4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slantDashDot">
        <color theme="4" tint="-0.24993999302387238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mediumDashDot">
        <color theme="4" tint="-0.24993999302387238"/>
      </top>
      <bottom style="thin">
        <color theme="0"/>
      </bottom>
    </border>
    <border>
      <left style="thin">
        <color theme="0"/>
      </left>
      <right style="mediumDashDot">
        <color theme="4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mediumDashDot">
        <color theme="4" tint="-0.24993999302387238"/>
      </right>
      <top style="mediumDashDot">
        <color theme="4" tint="-0.24993999302387238"/>
      </top>
      <bottom style="thin">
        <color theme="0"/>
      </bottom>
    </border>
    <border>
      <left style="slantDashDot">
        <color theme="4" tint="-0.24993999302387238"/>
      </left>
      <right style="thin">
        <color theme="0"/>
      </right>
      <top style="thin">
        <color theme="0"/>
      </top>
      <bottom style="slantDashDot">
        <color theme="4" tint="-0.24993999302387238"/>
      </bottom>
    </border>
    <border>
      <left style="thin">
        <color theme="0"/>
      </left>
      <right style="mediumDashDot">
        <color theme="4" tint="-0.24993999302387238"/>
      </right>
      <top style="thin">
        <color theme="0"/>
      </top>
      <bottom style="slantDashDot">
        <color theme="4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33" borderId="0" xfId="0" applyFont="1" applyFill="1" applyAlignment="1">
      <alignment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0" fontId="53" fillId="36" borderId="17" xfId="0" applyFont="1" applyFill="1" applyBorder="1" applyAlignment="1">
      <alignment horizontal="center" vertical="center"/>
    </xf>
    <xf numFmtId="0" fontId="54" fillId="36" borderId="18" xfId="42" applyFont="1" applyFill="1" applyBorder="1" applyAlignment="1" applyProtection="1">
      <alignment horizontal="left" vertical="center"/>
      <protection/>
    </xf>
    <xf numFmtId="0" fontId="53" fillId="36" borderId="19" xfId="0" applyFont="1" applyFill="1" applyBorder="1" applyAlignment="1">
      <alignment horizontal="center" vertical="center"/>
    </xf>
    <xf numFmtId="0" fontId="53" fillId="24" borderId="20" xfId="0" applyFont="1" applyFill="1" applyBorder="1" applyAlignment="1">
      <alignment horizontal="center" vertical="center"/>
    </xf>
    <xf numFmtId="0" fontId="53" fillId="24" borderId="21" xfId="0" applyFont="1" applyFill="1" applyBorder="1" applyAlignment="1">
      <alignment horizontal="center" vertical="center"/>
    </xf>
    <xf numFmtId="164" fontId="53" fillId="24" borderId="21" xfId="0" applyNumberFormat="1" applyFont="1" applyFill="1" applyBorder="1" applyAlignment="1">
      <alignment horizontal="center" vertical="center"/>
    </xf>
    <xf numFmtId="0" fontId="53" fillId="37" borderId="17" xfId="0" applyFont="1" applyFill="1" applyBorder="1" applyAlignment="1">
      <alignment horizontal="center" vertical="center"/>
    </xf>
    <xf numFmtId="0" fontId="54" fillId="37" borderId="18" xfId="42" applyFont="1" applyFill="1" applyBorder="1" applyAlignment="1" applyProtection="1">
      <alignment horizontal="left" vertical="center"/>
      <protection/>
    </xf>
    <xf numFmtId="0" fontId="53" fillId="37" borderId="19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164" fontId="55" fillId="35" borderId="21" xfId="0" applyNumberFormat="1" applyFont="1" applyFill="1" applyBorder="1" applyAlignment="1">
      <alignment horizontal="center" vertical="center"/>
    </xf>
    <xf numFmtId="0" fontId="53" fillId="36" borderId="19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164" fontId="53" fillId="35" borderId="21" xfId="0" applyNumberFormat="1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horizontal="center" vertical="center"/>
    </xf>
    <xf numFmtId="0" fontId="54" fillId="37" borderId="22" xfId="42" applyFont="1" applyFill="1" applyBorder="1" applyAlignment="1" applyProtection="1">
      <alignment horizontal="left" vertical="center"/>
      <protection/>
    </xf>
    <xf numFmtId="0" fontId="53" fillId="37" borderId="23" xfId="0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164" fontId="53" fillId="35" borderId="2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8" borderId="26" xfId="0" applyFont="1" applyFill="1" applyBorder="1" applyAlignment="1">
      <alignment horizontal="center" vertical="center" wrapText="1"/>
    </xf>
    <xf numFmtId="0" fontId="51" fillId="38" borderId="27" xfId="0" applyFont="1" applyFill="1" applyBorder="1" applyAlignment="1">
      <alignment horizontal="center" vertical="center" wrapText="1"/>
    </xf>
    <xf numFmtId="0" fontId="51" fillId="39" borderId="28" xfId="0" applyFont="1" applyFill="1" applyBorder="1" applyAlignment="1">
      <alignment horizontal="center" vertical="center"/>
    </xf>
    <xf numFmtId="0" fontId="51" fillId="39" borderId="21" xfId="0" applyFont="1" applyFill="1" applyBorder="1" applyAlignment="1">
      <alignment horizontal="center" vertical="center"/>
    </xf>
    <xf numFmtId="0" fontId="51" fillId="20" borderId="28" xfId="0" applyFont="1" applyFill="1" applyBorder="1" applyAlignment="1">
      <alignment horizontal="center" vertical="center"/>
    </xf>
    <xf numFmtId="0" fontId="51" fillId="20" borderId="21" xfId="0" applyFont="1" applyFill="1" applyBorder="1" applyAlignment="1">
      <alignment horizontal="center" vertical="center"/>
    </xf>
    <xf numFmtId="165" fontId="51" fillId="39" borderId="21" xfId="0" applyNumberFormat="1" applyFont="1" applyFill="1" applyBorder="1" applyAlignment="1">
      <alignment horizontal="center" vertical="center"/>
    </xf>
    <xf numFmtId="2" fontId="51" fillId="39" borderId="21" xfId="0" applyNumberFormat="1" applyFont="1" applyFill="1" applyBorder="1" applyAlignment="1">
      <alignment horizontal="center" vertical="center"/>
    </xf>
    <xf numFmtId="0" fontId="51" fillId="38" borderId="29" xfId="0" applyFont="1" applyFill="1" applyBorder="1" applyAlignment="1">
      <alignment horizontal="center" vertical="center" wrapText="1"/>
    </xf>
    <xf numFmtId="165" fontId="51" fillId="39" borderId="30" xfId="0" applyNumberFormat="1" applyFont="1" applyFill="1" applyBorder="1" applyAlignment="1">
      <alignment horizontal="center" vertical="center"/>
    </xf>
    <xf numFmtId="2" fontId="51" fillId="39" borderId="30" xfId="0" applyNumberFormat="1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 wrapText="1"/>
    </xf>
    <xf numFmtId="0" fontId="53" fillId="24" borderId="19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3" fillId="37" borderId="31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165" fontId="51" fillId="20" borderId="21" xfId="0" applyNumberFormat="1" applyFont="1" applyFill="1" applyBorder="1" applyAlignment="1">
      <alignment horizontal="center" vertical="center"/>
    </xf>
    <xf numFmtId="2" fontId="51" fillId="20" borderId="21" xfId="0" applyNumberFormat="1" applyFont="1" applyFill="1" applyBorder="1" applyAlignment="1">
      <alignment horizontal="center" vertical="center"/>
    </xf>
    <xf numFmtId="1" fontId="51" fillId="39" borderId="21" xfId="0" applyNumberFormat="1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center" vertical="center"/>
    </xf>
    <xf numFmtId="0" fontId="49" fillId="40" borderId="0" xfId="0" applyFont="1" applyFill="1" applyBorder="1" applyAlignment="1">
      <alignment horizontal="center" vertical="center"/>
    </xf>
    <xf numFmtId="0" fontId="56" fillId="39" borderId="0" xfId="0" applyFont="1" applyFill="1" applyAlignment="1">
      <alignment horizontal="center" vertical="center"/>
    </xf>
    <xf numFmtId="0" fontId="11" fillId="39" borderId="28" xfId="0" applyFont="1" applyFill="1" applyBorder="1" applyAlignment="1">
      <alignment horizontal="center" vertical="center"/>
    </xf>
    <xf numFmtId="165" fontId="11" fillId="39" borderId="21" xfId="0" applyNumberFormat="1" applyFont="1" applyFill="1" applyBorder="1" applyAlignment="1">
      <alignment horizontal="center" vertical="center"/>
    </xf>
    <xf numFmtId="2" fontId="11" fillId="39" borderId="21" xfId="0" applyNumberFormat="1" applyFont="1" applyFill="1" applyBorder="1" applyAlignment="1">
      <alignment horizontal="center" vertical="center"/>
    </xf>
    <xf numFmtId="164" fontId="51" fillId="20" borderId="21" xfId="0" applyNumberFormat="1" applyFont="1" applyFill="1" applyBorder="1" applyAlignment="1">
      <alignment horizontal="center" vertical="center"/>
    </xf>
    <xf numFmtId="164" fontId="51" fillId="39" borderId="21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41" borderId="31" xfId="0" applyFont="1" applyFill="1" applyBorder="1" applyAlignment="1">
      <alignment horizontal="center" vertical="center"/>
    </xf>
    <xf numFmtId="0" fontId="54" fillId="41" borderId="22" xfId="42" applyFont="1" applyFill="1" applyBorder="1" applyAlignment="1" applyProtection="1">
      <alignment horizontal="left" vertical="center"/>
      <protection/>
    </xf>
    <xf numFmtId="0" fontId="53" fillId="41" borderId="25" xfId="0" applyFont="1" applyFill="1" applyBorder="1" applyAlignment="1">
      <alignment horizontal="center" vertical="center"/>
    </xf>
    <xf numFmtId="0" fontId="53" fillId="42" borderId="31" xfId="0" applyFont="1" applyFill="1" applyBorder="1" applyAlignment="1">
      <alignment horizontal="center" vertical="center"/>
    </xf>
    <xf numFmtId="0" fontId="54" fillId="42" borderId="22" xfId="42" applyFont="1" applyFill="1" applyBorder="1" applyAlignment="1" applyProtection="1">
      <alignment horizontal="left" vertical="center"/>
      <protection/>
    </xf>
    <xf numFmtId="0" fontId="53" fillId="42" borderId="25" xfId="0" applyFont="1" applyFill="1" applyBorder="1" applyAlignment="1">
      <alignment horizontal="center" vertical="center"/>
    </xf>
    <xf numFmtId="0" fontId="53" fillId="24" borderId="24" xfId="0" applyFont="1" applyFill="1" applyBorder="1" applyAlignment="1">
      <alignment horizontal="center" vertical="center"/>
    </xf>
    <xf numFmtId="0" fontId="53" fillId="24" borderId="25" xfId="0" applyFont="1" applyFill="1" applyBorder="1" applyAlignment="1">
      <alignment horizontal="center" vertical="center"/>
    </xf>
    <xf numFmtId="164" fontId="53" fillId="24" borderId="25" xfId="0" applyNumberFormat="1" applyFont="1" applyFill="1" applyBorder="1" applyAlignment="1">
      <alignment horizontal="center" vertical="center"/>
    </xf>
    <xf numFmtId="0" fontId="53" fillId="24" borderId="23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164" fontId="53" fillId="35" borderId="25" xfId="0" applyNumberFormat="1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0" fontId="51" fillId="38" borderId="32" xfId="0" applyFont="1" applyFill="1" applyBorder="1" applyAlignment="1">
      <alignment horizontal="center" vertical="center" wrapText="1"/>
    </xf>
    <xf numFmtId="0" fontId="51" fillId="39" borderId="33" xfId="0" applyFont="1" applyFill="1" applyBorder="1" applyAlignment="1">
      <alignment horizontal="center" vertical="center"/>
    </xf>
    <xf numFmtId="0" fontId="51" fillId="43" borderId="33" xfId="0" applyFont="1" applyFill="1" applyBorder="1" applyAlignment="1">
      <alignment horizontal="center" vertical="center"/>
    </xf>
    <xf numFmtId="0" fontId="51" fillId="44" borderId="21" xfId="0" applyFont="1" applyFill="1" applyBorder="1" applyAlignment="1">
      <alignment horizontal="center" vertical="center"/>
    </xf>
    <xf numFmtId="0" fontId="51" fillId="43" borderId="21" xfId="0" applyFont="1" applyFill="1" applyBorder="1" applyAlignment="1">
      <alignment horizontal="center" vertical="center"/>
    </xf>
    <xf numFmtId="0" fontId="51" fillId="41" borderId="33" xfId="0" applyFont="1" applyFill="1" applyBorder="1" applyAlignment="1">
      <alignment horizontal="center" vertical="center"/>
    </xf>
    <xf numFmtId="0" fontId="51" fillId="41" borderId="21" xfId="0" applyFont="1" applyFill="1" applyBorder="1" applyAlignment="1">
      <alignment horizontal="center" vertical="center"/>
    </xf>
    <xf numFmtId="0" fontId="11" fillId="39" borderId="33" xfId="0" applyFont="1" applyFill="1" applyBorder="1" applyAlignment="1">
      <alignment horizontal="center" vertical="center"/>
    </xf>
    <xf numFmtId="0" fontId="51" fillId="44" borderId="33" xfId="0" applyFont="1" applyFill="1" applyBorder="1" applyAlignment="1">
      <alignment horizontal="center" vertical="center"/>
    </xf>
    <xf numFmtId="0" fontId="0" fillId="39" borderId="21" xfId="0" applyFill="1" applyBorder="1" applyAlignment="1">
      <alignment/>
    </xf>
    <xf numFmtId="0" fontId="0" fillId="39" borderId="33" xfId="0" applyFill="1" applyBorder="1" applyAlignment="1">
      <alignment/>
    </xf>
    <xf numFmtId="0" fontId="51" fillId="38" borderId="34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3" fillId="42" borderId="17" xfId="0" applyFont="1" applyFill="1" applyBorder="1" applyAlignment="1">
      <alignment horizontal="center" vertical="center"/>
    </xf>
    <xf numFmtId="0" fontId="53" fillId="42" borderId="21" xfId="0" applyFont="1" applyFill="1" applyBorder="1" applyAlignment="1">
      <alignment horizontal="center" vertical="center"/>
    </xf>
    <xf numFmtId="0" fontId="57" fillId="42" borderId="0" xfId="42" applyFont="1" applyFill="1" applyAlignment="1" applyProtection="1">
      <alignment vertical="center"/>
      <protection/>
    </xf>
    <xf numFmtId="0" fontId="51" fillId="20" borderId="35" xfId="0" applyFont="1" applyFill="1" applyBorder="1" applyAlignment="1">
      <alignment horizontal="center" vertical="center"/>
    </xf>
    <xf numFmtId="0" fontId="51" fillId="20" borderId="30" xfId="0" applyFont="1" applyFill="1" applyBorder="1" applyAlignment="1">
      <alignment horizontal="center" vertical="center"/>
    </xf>
    <xf numFmtId="165" fontId="51" fillId="20" borderId="30" xfId="0" applyNumberFormat="1" applyFont="1" applyFill="1" applyBorder="1" applyAlignment="1">
      <alignment horizontal="center" vertical="center"/>
    </xf>
    <xf numFmtId="164" fontId="51" fillId="20" borderId="30" xfId="0" applyNumberFormat="1" applyFont="1" applyFill="1" applyBorder="1" applyAlignment="1">
      <alignment horizontal="center" vertical="center"/>
    </xf>
    <xf numFmtId="2" fontId="51" fillId="20" borderId="30" xfId="0" applyNumberFormat="1" applyFont="1" applyFill="1" applyBorder="1" applyAlignment="1">
      <alignment horizontal="center" vertical="center"/>
    </xf>
    <xf numFmtId="0" fontId="0" fillId="39" borderId="30" xfId="0" applyFill="1" applyBorder="1" applyAlignment="1">
      <alignment/>
    </xf>
    <xf numFmtId="0" fontId="0" fillId="39" borderId="3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142875</xdr:rowOff>
    </xdr:from>
    <xdr:to>
      <xdr:col>3</xdr:col>
      <xdr:colOff>457200</xdr:colOff>
      <xdr:row>4</xdr:row>
      <xdr:rowOff>0</xdr:rowOff>
    </xdr:to>
    <xdr:pic>
      <xdr:nvPicPr>
        <xdr:cNvPr id="1" name="Рисунок 5" descr="Название марафона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562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0</xdr:row>
      <xdr:rowOff>0</xdr:rowOff>
    </xdr:from>
    <xdr:to>
      <xdr:col>4</xdr:col>
      <xdr:colOff>371475</xdr:colOff>
      <xdr:row>4</xdr:row>
      <xdr:rowOff>66675</xdr:rowOff>
    </xdr:to>
    <xdr:pic>
      <xdr:nvPicPr>
        <xdr:cNvPr id="2" name="Рисунок 4" descr="1 этап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0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B5:K30" totalsRowShown="0">
  <autoFilter ref="B5:K30"/>
  <tableColumns count="10">
    <tableColumn id="1" name="№"/>
    <tableColumn id="12" name="Участницы"/>
    <tableColumn id="3" name="Имя"/>
    <tableColumn id="4" name="Рост"/>
    <tableColumn id="5" name="Вес"/>
    <tableColumn id="16" name="ИМТ"/>
    <tableColumn id="6" name="ОГ"/>
    <tableColumn id="7" name="ОТ"/>
    <tableColumn id="8" name="ОБ"/>
    <tableColumn id="9" name="Обд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4BD"/>
      </a:accent1>
      <a:accent2>
        <a:srgbClr val="FFE4F3"/>
      </a:accent2>
      <a:accent3>
        <a:srgbClr val="E6FEF5"/>
      </a:accent3>
      <a:accent4>
        <a:srgbClr val="EEEAF2"/>
      </a:accent4>
      <a:accent5>
        <a:srgbClr val="DFF0F5"/>
      </a:accent5>
      <a:accent6>
        <a:srgbClr val="FAFFCD"/>
      </a:accent6>
      <a:hlink>
        <a:srgbClr val="B8FEC9"/>
      </a:hlink>
      <a:folHlink>
        <a:srgbClr val="FF9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dietah.ru/user/101611-crazy-pig" TargetMode="External" /><Relationship Id="rId2" Type="http://schemas.openxmlformats.org/officeDocument/2006/relationships/hyperlink" Target="http://www.nadietah.ru/user/99000-ximera" TargetMode="External" /><Relationship Id="rId3" Type="http://schemas.openxmlformats.org/officeDocument/2006/relationships/hyperlink" Target="http://www.nadietah.ru/user/10905-kisaloven" TargetMode="External" /><Relationship Id="rId4" Type="http://schemas.openxmlformats.org/officeDocument/2006/relationships/hyperlink" Target="http://www.nadietah.ru/user/99673-mystify" TargetMode="External" /><Relationship Id="rId5" Type="http://schemas.openxmlformats.org/officeDocument/2006/relationships/hyperlink" Target="http://www.nadietah.ru/user/34914-andzhela" TargetMode="External" /><Relationship Id="rId6" Type="http://schemas.openxmlformats.org/officeDocument/2006/relationships/hyperlink" Target="http://www.nadietah.ru/user/95264-ipixa" TargetMode="External" /><Relationship Id="rId7" Type="http://schemas.openxmlformats.org/officeDocument/2006/relationships/hyperlink" Target="http://www.nadietah.ru/user/33099-mrs-cullen" TargetMode="External" /><Relationship Id="rId8" Type="http://schemas.openxmlformats.org/officeDocument/2006/relationships/hyperlink" Target="http://www.nadietah.ru/user/27746-kontiarh" TargetMode="External" /><Relationship Id="rId9" Type="http://schemas.openxmlformats.org/officeDocument/2006/relationships/hyperlink" Target="http://www.nadietah.ru/user/84921-valy" TargetMode="External" /><Relationship Id="rId10" Type="http://schemas.openxmlformats.org/officeDocument/2006/relationships/hyperlink" Target="http://www.nadietah.ru/user/95195-julya-89" TargetMode="External" /><Relationship Id="rId11" Type="http://schemas.openxmlformats.org/officeDocument/2006/relationships/hyperlink" Target="http://www.nadietah.ru/user/89873-ukhudevayushchaya" TargetMode="External" /><Relationship Id="rId12" Type="http://schemas.openxmlformats.org/officeDocument/2006/relationships/hyperlink" Target="http://www.nadietah.ru/user/22677-teffy" TargetMode="External" /><Relationship Id="rId13" Type="http://schemas.openxmlformats.org/officeDocument/2006/relationships/hyperlink" Target="http://www.nadietah.ru/user/7156-veranda" TargetMode="External" /><Relationship Id="rId14" Type="http://schemas.openxmlformats.org/officeDocument/2006/relationships/hyperlink" Target="http://www.nadietah.ru/user/101415-destey-teyl" TargetMode="External" /><Relationship Id="rId15" Type="http://schemas.openxmlformats.org/officeDocument/2006/relationships/hyperlink" Target="http://www.nadietah.ru/user/92956-ladys" TargetMode="External" /><Relationship Id="rId16" Type="http://schemas.openxmlformats.org/officeDocument/2006/relationships/hyperlink" Target="http://www.nadietah.ru/user/76021-kolyuchaya-vena" TargetMode="External" /><Relationship Id="rId17" Type="http://schemas.openxmlformats.org/officeDocument/2006/relationships/hyperlink" Target="http://www.nadietah.ru/user/101836-severyanochka" TargetMode="External" /><Relationship Id="rId18" Type="http://schemas.openxmlformats.org/officeDocument/2006/relationships/hyperlink" Target="http://www.nadietah.ru/user/72775-mur-temnyi" TargetMode="External" /><Relationship Id="rId19" Type="http://schemas.openxmlformats.org/officeDocument/2006/relationships/hyperlink" Target="http://www.nadietah.ru/user/41944-nadi77" TargetMode="External" /><Relationship Id="rId20" Type="http://schemas.openxmlformats.org/officeDocument/2006/relationships/hyperlink" Target="http://www.nadietah.ru/user/73558-snegenika" TargetMode="External" /><Relationship Id="rId21" Type="http://schemas.openxmlformats.org/officeDocument/2006/relationships/hyperlink" Target="http://www.nadietah.ru/user/101245-mar-ka" TargetMode="External" /><Relationship Id="rId22" Type="http://schemas.openxmlformats.org/officeDocument/2006/relationships/hyperlink" Target="http://www.nadietah.ru/user/37226-caterina" TargetMode="External" /><Relationship Id="rId23" Type="http://schemas.openxmlformats.org/officeDocument/2006/relationships/hyperlink" Target="http://www.nadietah.ru/user/74609-khariton" TargetMode="External" /><Relationship Id="rId24" Type="http://schemas.openxmlformats.org/officeDocument/2006/relationships/hyperlink" Target="http://www.nadietah.ru/user/101996-zlaya-sova" TargetMode="External" /><Relationship Id="rId25" Type="http://schemas.openxmlformats.org/officeDocument/2006/relationships/table" Target="../tables/table1.xm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K32" sqref="K32"/>
    </sheetView>
  </sheetViews>
  <sheetFormatPr defaultColWidth="9.140625" defaultRowHeight="15"/>
  <cols>
    <col min="1" max="1" width="9.140625" style="1" customWidth="1"/>
    <col min="2" max="2" width="11.7109375" style="0" customWidth="1"/>
    <col min="3" max="3" width="12.7109375" style="2" customWidth="1"/>
    <col min="4" max="4" width="12.8515625" style="0" customWidth="1"/>
    <col min="5" max="5" width="8.00390625" style="3" customWidth="1"/>
    <col min="6" max="6" width="7.57421875" style="4" customWidth="1"/>
    <col min="7" max="7" width="8.00390625" style="4" customWidth="1"/>
    <col min="8" max="8" width="7.28125" style="4" customWidth="1"/>
    <col min="9" max="9" width="7.140625" style="4" customWidth="1"/>
    <col min="10" max="10" width="6.140625" style="4" customWidth="1"/>
    <col min="11" max="11" width="7.57421875" style="5" customWidth="1"/>
    <col min="12" max="12" width="2.00390625" style="0" hidden="1" customWidth="1"/>
    <col min="13" max="13" width="8.00390625" style="43" customWidth="1"/>
    <col min="14" max="14" width="6.57421875" style="43" customWidth="1"/>
    <col min="15" max="15" width="9.140625" style="43" customWidth="1"/>
    <col min="16" max="16" width="6.57421875" style="43" customWidth="1"/>
    <col min="17" max="17" width="6.28125" style="43" customWidth="1"/>
    <col min="18" max="18" width="5.421875" style="43" customWidth="1"/>
    <col min="19" max="19" width="5.8515625" style="43" customWidth="1"/>
    <col min="20" max="20" width="5.421875" style="43" customWidth="1"/>
    <col min="21" max="21" width="6.8515625" style="43" customWidth="1"/>
    <col min="22" max="22" width="5.421875" style="43" customWidth="1"/>
    <col min="23" max="23" width="5.140625" style="43" customWidth="1"/>
    <col min="24" max="24" width="7.00390625" style="43" customWidth="1"/>
    <col min="25" max="25" width="7.00390625" style="0" customWidth="1"/>
    <col min="29" max="30" width="9.8515625" style="0" customWidth="1"/>
    <col min="31" max="31" width="8.57421875" style="0" customWidth="1"/>
  </cols>
  <sheetData>
    <row r="1" spans="3:34" s="1" customFormat="1" ht="21.75" customHeight="1">
      <c r="C1" s="2"/>
      <c r="E1" s="65" t="s">
        <v>49</v>
      </c>
      <c r="F1" s="65"/>
      <c r="G1" s="65"/>
      <c r="H1" s="65"/>
      <c r="I1" s="65"/>
      <c r="J1" s="65"/>
      <c r="K1" s="65"/>
      <c r="M1" s="66" t="s">
        <v>61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/>
    </row>
    <row r="2" spans="4:34" s="1" customFormat="1" ht="18.75">
      <c r="D2" s="6"/>
      <c r="E2" s="65"/>
      <c r="F2" s="65"/>
      <c r="G2" s="65"/>
      <c r="H2" s="65"/>
      <c r="I2" s="65"/>
      <c r="J2" s="65"/>
      <c r="K2" s="6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/>
    </row>
    <row r="3" spans="4:34" s="1" customFormat="1" ht="15" customHeight="1">
      <c r="D3" s="7"/>
      <c r="E3" s="65"/>
      <c r="F3" s="65"/>
      <c r="G3" s="65"/>
      <c r="H3" s="65"/>
      <c r="I3" s="65"/>
      <c r="J3" s="65"/>
      <c r="K3" s="65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/>
    </row>
    <row r="4" spans="3:34" s="1" customFormat="1" ht="21" customHeight="1" thickBot="1">
      <c r="C4" s="2"/>
      <c r="E4" s="65"/>
      <c r="F4" s="65"/>
      <c r="G4" s="65"/>
      <c r="H4" s="65"/>
      <c r="I4" s="65"/>
      <c r="J4" s="65"/>
      <c r="K4" s="65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/>
    </row>
    <row r="5" spans="1:34" s="9" customFormat="1" ht="34.5" customHeight="1">
      <c r="A5" s="8" t="s">
        <v>62</v>
      </c>
      <c r="B5" s="15" t="s">
        <v>0</v>
      </c>
      <c r="C5" s="16" t="s">
        <v>1</v>
      </c>
      <c r="D5" s="17" t="s">
        <v>2</v>
      </c>
      <c r="E5" s="18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55" t="s">
        <v>9</v>
      </c>
      <c r="M5" s="44" t="s">
        <v>50</v>
      </c>
      <c r="N5" s="45" t="s">
        <v>4</v>
      </c>
      <c r="O5" s="45" t="s">
        <v>51</v>
      </c>
      <c r="P5" s="45" t="s">
        <v>63</v>
      </c>
      <c r="Q5" s="45" t="s">
        <v>6</v>
      </c>
      <c r="R5" s="45" t="s">
        <v>52</v>
      </c>
      <c r="S5" s="45" t="s">
        <v>7</v>
      </c>
      <c r="T5" s="45" t="s">
        <v>53</v>
      </c>
      <c r="U5" s="45" t="s">
        <v>8</v>
      </c>
      <c r="V5" s="45" t="s">
        <v>54</v>
      </c>
      <c r="W5" s="45" t="s">
        <v>9</v>
      </c>
      <c r="X5" s="45" t="s">
        <v>55</v>
      </c>
      <c r="Y5" s="45" t="s">
        <v>56</v>
      </c>
      <c r="Z5" s="45" t="s">
        <v>58</v>
      </c>
      <c r="AA5" s="45" t="s">
        <v>57</v>
      </c>
      <c r="AB5" s="45" t="s">
        <v>59</v>
      </c>
      <c r="AC5" s="52" t="s">
        <v>60</v>
      </c>
      <c r="AD5" s="52" t="s">
        <v>76</v>
      </c>
      <c r="AE5" s="87" t="s">
        <v>75</v>
      </c>
      <c r="AF5" s="87" t="s">
        <v>72</v>
      </c>
      <c r="AG5" s="98" t="s">
        <v>73</v>
      </c>
      <c r="AH5"/>
    </row>
    <row r="6" spans="1:34" s="11" customFormat="1" ht="19.5" customHeight="1">
      <c r="A6" s="12">
        <v>1</v>
      </c>
      <c r="B6" s="20">
        <v>1</v>
      </c>
      <c r="C6" s="21" t="s">
        <v>10</v>
      </c>
      <c r="D6" s="22" t="s">
        <v>11</v>
      </c>
      <c r="E6" s="23">
        <v>178</v>
      </c>
      <c r="F6" s="24">
        <v>78.3</v>
      </c>
      <c r="G6" s="25">
        <f>'Начальные данные'!$F6*100*100/'Начальные данные'!$E6/'Начальные данные'!$E6</f>
        <v>24.71278878929428</v>
      </c>
      <c r="H6" s="24">
        <v>104</v>
      </c>
      <c r="I6" s="24">
        <v>86</v>
      </c>
      <c r="J6" s="24">
        <v>104</v>
      </c>
      <c r="K6" s="56">
        <v>60</v>
      </c>
      <c r="M6" s="48" t="s">
        <v>64</v>
      </c>
      <c r="N6" s="49" t="s">
        <v>64</v>
      </c>
      <c r="O6" s="61" t="s">
        <v>64</v>
      </c>
      <c r="P6" s="70" t="s">
        <v>64</v>
      </c>
      <c r="Q6" s="49" t="s">
        <v>64</v>
      </c>
      <c r="R6" s="62" t="s">
        <v>64</v>
      </c>
      <c r="S6" s="49" t="s">
        <v>64</v>
      </c>
      <c r="T6" s="49" t="s">
        <v>64</v>
      </c>
      <c r="U6" s="49" t="s">
        <v>64</v>
      </c>
      <c r="V6" s="62" t="s">
        <v>64</v>
      </c>
      <c r="W6" s="49" t="s">
        <v>64</v>
      </c>
      <c r="X6" s="62" t="s">
        <v>64</v>
      </c>
      <c r="Y6" s="49" t="s">
        <v>64</v>
      </c>
      <c r="Z6" s="49" t="s">
        <v>64</v>
      </c>
      <c r="AA6" s="49" t="s">
        <v>64</v>
      </c>
      <c r="AB6" s="49" t="s">
        <v>64</v>
      </c>
      <c r="AC6" s="49" t="s">
        <v>64</v>
      </c>
      <c r="AD6" s="50">
        <v>0</v>
      </c>
      <c r="AE6" s="51">
        <v>0</v>
      </c>
      <c r="AF6" s="47"/>
      <c r="AG6" s="88"/>
      <c r="AH6"/>
    </row>
    <row r="7" spans="1:34" s="11" customFormat="1" ht="19.5" customHeight="1">
      <c r="A7" s="12"/>
      <c r="B7" s="26">
        <v>2</v>
      </c>
      <c r="C7" s="27" t="s">
        <v>12</v>
      </c>
      <c r="D7" s="28" t="s">
        <v>13</v>
      </c>
      <c r="E7" s="29">
        <v>167</v>
      </c>
      <c r="F7" s="30">
        <v>86.3</v>
      </c>
      <c r="G7" s="31">
        <f>'Начальные данные'!$F7*100*100/'Начальные данные'!$E7/'Начальные данные'!$E7</f>
        <v>30.94409982430349</v>
      </c>
      <c r="H7" s="30">
        <v>89</v>
      </c>
      <c r="I7" s="30">
        <v>73</v>
      </c>
      <c r="J7" s="30">
        <v>114</v>
      </c>
      <c r="K7" s="57">
        <v>62</v>
      </c>
      <c r="M7" s="46">
        <v>1</v>
      </c>
      <c r="N7" s="47">
        <v>85</v>
      </c>
      <c r="O7" s="50">
        <f>100-N7*100/'Начальные данные'!$F7</f>
        <v>1.506373117033604</v>
      </c>
      <c r="P7" s="71">
        <f>'Начальные данные'!$F7-N7</f>
        <v>1.2999999999999972</v>
      </c>
      <c r="Q7" s="47">
        <v>90</v>
      </c>
      <c r="R7" s="51">
        <f>100-Q7*100/'Начальные данные'!$H7</f>
        <v>-1.1235955056179705</v>
      </c>
      <c r="S7" s="47">
        <v>73</v>
      </c>
      <c r="T7" s="47">
        <f>100-S7*100/'Начальные данные'!$I7</f>
        <v>0</v>
      </c>
      <c r="U7" s="47">
        <v>113</v>
      </c>
      <c r="V7" s="51">
        <f>100-U7*100/'Начальные данные'!$J7</f>
        <v>0.8771929824561369</v>
      </c>
      <c r="W7" s="47">
        <v>60</v>
      </c>
      <c r="X7" s="51">
        <f>100-W7*100/'Начальные данные'!$K7</f>
        <v>3.225806451612897</v>
      </c>
      <c r="Y7" s="63">
        <v>4</v>
      </c>
      <c r="Z7" s="47">
        <v>5</v>
      </c>
      <c r="AA7" s="47">
        <v>3</v>
      </c>
      <c r="AB7" s="47">
        <v>6</v>
      </c>
      <c r="AC7" s="47">
        <v>4</v>
      </c>
      <c r="AD7" s="50">
        <f>R7+T7+V7+X7+O7</f>
        <v>4.485777045484667</v>
      </c>
      <c r="AE7" s="51">
        <f>IF(M7=1,Y7/4+Z7/5+AA7/5+AC7/5,Y7/5+Z7/6+AA7/6+AC7/6)+AB7/7</f>
        <v>4.257142857142857</v>
      </c>
      <c r="AF7" s="47">
        <v>7</v>
      </c>
      <c r="AG7" s="88">
        <v>3</v>
      </c>
      <c r="AH7"/>
    </row>
    <row r="8" spans="1:34" s="11" customFormat="1" ht="19.5" customHeight="1">
      <c r="A8" s="12"/>
      <c r="B8" s="20">
        <v>3</v>
      </c>
      <c r="C8" s="21" t="s">
        <v>15</v>
      </c>
      <c r="D8" s="32" t="s">
        <v>14</v>
      </c>
      <c r="E8" s="23">
        <v>166</v>
      </c>
      <c r="F8" s="24">
        <v>93.3</v>
      </c>
      <c r="G8" s="25">
        <f>'Начальные данные'!$F8*100*100/'Начальные данные'!$E8/'Начальные данные'!$E8</f>
        <v>33.85832486572797</v>
      </c>
      <c r="H8" s="24">
        <v>106</v>
      </c>
      <c r="I8" s="24">
        <v>102</v>
      </c>
      <c r="J8" s="24">
        <v>116</v>
      </c>
      <c r="K8" s="56">
        <v>66</v>
      </c>
      <c r="M8" s="48">
        <v>1</v>
      </c>
      <c r="N8" s="49">
        <v>95.8</v>
      </c>
      <c r="O8" s="61">
        <f>100-N8*100/'Начальные данные'!$F8</f>
        <v>-2.679528403001072</v>
      </c>
      <c r="P8" s="70">
        <f>'Начальные данные'!$F8-N8</f>
        <v>-2.5</v>
      </c>
      <c r="Q8" s="49">
        <v>109</v>
      </c>
      <c r="R8" s="62">
        <f>100-Q8*100/'Начальные данные'!$H8</f>
        <v>-2.830188679245282</v>
      </c>
      <c r="S8" s="49">
        <v>102</v>
      </c>
      <c r="T8" s="49">
        <f>100-S8*100/'Начальные данные'!$I8</f>
        <v>0</v>
      </c>
      <c r="U8" s="49">
        <v>116</v>
      </c>
      <c r="V8" s="62">
        <f>100-U8*100/'Начальные данные'!$J8</f>
        <v>0</v>
      </c>
      <c r="W8" s="49">
        <v>66</v>
      </c>
      <c r="X8" s="62">
        <f>100-W8*100/'Начальные данные'!$K8</f>
        <v>0</v>
      </c>
      <c r="Y8" s="49">
        <v>3</v>
      </c>
      <c r="Z8" s="49">
        <v>5</v>
      </c>
      <c r="AA8" s="49">
        <v>2</v>
      </c>
      <c r="AB8" s="49">
        <v>7</v>
      </c>
      <c r="AC8" s="49">
        <v>2</v>
      </c>
      <c r="AD8" s="50">
        <f aca="true" t="shared" si="0" ref="AD8:AD25">R8+T8+V8+X8+O8</f>
        <v>-5.509717082246354</v>
      </c>
      <c r="AE8" s="51">
        <f aca="true" t="shared" si="1" ref="AE8:AE25">IF(M8=1,Y8/4+Z8/5+AA8/5+AC8/5,Y8/5+Z8/6+AA8/6+AC8/6)+AB8/7</f>
        <v>3.55</v>
      </c>
      <c r="AF8" s="47">
        <v>14</v>
      </c>
      <c r="AG8" s="88">
        <v>9</v>
      </c>
      <c r="AH8"/>
    </row>
    <row r="9" spans="1:34" s="11" customFormat="1" ht="19.5" customHeight="1">
      <c r="A9" s="12"/>
      <c r="B9" s="26">
        <v>4</v>
      </c>
      <c r="C9" s="27" t="s">
        <v>16</v>
      </c>
      <c r="D9" s="28" t="s">
        <v>17</v>
      </c>
      <c r="E9" s="33">
        <v>167</v>
      </c>
      <c r="F9" s="34">
        <v>72</v>
      </c>
      <c r="G9" s="35">
        <f>'Начальные данные'!$F9*100*100/'Начальные данные'!$E9/'Начальные данные'!$E9</f>
        <v>25.816630212628635</v>
      </c>
      <c r="H9" s="34">
        <v>98</v>
      </c>
      <c r="I9" s="34">
        <v>75</v>
      </c>
      <c r="J9" s="34">
        <v>98</v>
      </c>
      <c r="K9" s="58">
        <v>58</v>
      </c>
      <c r="M9" s="46">
        <v>1</v>
      </c>
      <c r="N9" s="47">
        <v>72.1</v>
      </c>
      <c r="O9" s="50">
        <f>100-N9*100/'Начальные данные'!$F9</f>
        <v>-0.13888888888887152</v>
      </c>
      <c r="P9" s="71">
        <f>'Начальные данные'!$F9-N9</f>
        <v>-0.09999999999999432</v>
      </c>
      <c r="Q9" s="47">
        <v>96</v>
      </c>
      <c r="R9" s="51">
        <f>100-Q9*100/'Начальные данные'!$H9</f>
        <v>2.040816326530617</v>
      </c>
      <c r="S9" s="47">
        <v>74</v>
      </c>
      <c r="T9" s="47">
        <f>100-S9*100/'Начальные данные'!$I9</f>
        <v>1.3333333333333286</v>
      </c>
      <c r="U9" s="47">
        <v>96</v>
      </c>
      <c r="V9" s="51">
        <f>100-U9*100/'Начальные данные'!$J9</f>
        <v>2.040816326530617</v>
      </c>
      <c r="W9" s="47">
        <v>57</v>
      </c>
      <c r="X9" s="51">
        <f>100-W9*100/'Начальные данные'!$K9</f>
        <v>1.7241379310344769</v>
      </c>
      <c r="Y9" s="47">
        <v>2</v>
      </c>
      <c r="Z9" s="47">
        <v>3</v>
      </c>
      <c r="AA9" s="47">
        <v>3</v>
      </c>
      <c r="AB9" s="47">
        <v>6</v>
      </c>
      <c r="AC9" s="47">
        <v>2</v>
      </c>
      <c r="AD9" s="50">
        <f t="shared" si="0"/>
        <v>7.000215028540168</v>
      </c>
      <c r="AE9" s="51">
        <f t="shared" si="1"/>
        <v>2.9571428571428573</v>
      </c>
      <c r="AF9" s="90">
        <v>2</v>
      </c>
      <c r="AG9" s="88">
        <v>11</v>
      </c>
      <c r="AH9"/>
    </row>
    <row r="10" spans="1:34" s="11" customFormat="1" ht="19.5" customHeight="1">
      <c r="A10" s="12"/>
      <c r="B10" s="20">
        <v>5</v>
      </c>
      <c r="C10" s="21" t="s">
        <v>18</v>
      </c>
      <c r="D10" s="32" t="s">
        <v>19</v>
      </c>
      <c r="E10" s="23">
        <v>163</v>
      </c>
      <c r="F10" s="24">
        <v>80</v>
      </c>
      <c r="G10" s="25">
        <f>'Начальные данные'!$F10*100*100/'Начальные данные'!$E10/'Начальные данные'!$E10</f>
        <v>30.11027889645828</v>
      </c>
      <c r="H10" s="24">
        <v>103</v>
      </c>
      <c r="I10" s="24">
        <v>88</v>
      </c>
      <c r="J10" s="24">
        <v>111</v>
      </c>
      <c r="K10" s="56">
        <v>62</v>
      </c>
      <c r="M10" s="48">
        <v>1</v>
      </c>
      <c r="N10" s="49">
        <v>80</v>
      </c>
      <c r="O10" s="61">
        <f>100-N10*100/'Начальные данные'!$F10</f>
        <v>0</v>
      </c>
      <c r="P10" s="70">
        <f>'Начальные данные'!$F10-N10</f>
        <v>0</v>
      </c>
      <c r="Q10" s="49">
        <v>102</v>
      </c>
      <c r="R10" s="62">
        <f>100-Q10*100/'Начальные данные'!$H10</f>
        <v>0.9708737864077648</v>
      </c>
      <c r="S10" s="49">
        <v>87</v>
      </c>
      <c r="T10" s="49">
        <f>100-S10*100/'Начальные данные'!$I10</f>
        <v>1.1363636363636402</v>
      </c>
      <c r="U10" s="49">
        <v>109</v>
      </c>
      <c r="V10" s="62">
        <f>100-U10*100/'Начальные данные'!$J10</f>
        <v>1.8018018018018012</v>
      </c>
      <c r="W10" s="49">
        <v>61</v>
      </c>
      <c r="X10" s="62">
        <f>100-W10*100/'Начальные данные'!$K10</f>
        <v>1.6129032258064484</v>
      </c>
      <c r="Y10" s="49">
        <v>4</v>
      </c>
      <c r="Z10" s="49">
        <v>4</v>
      </c>
      <c r="AA10" s="49">
        <v>4</v>
      </c>
      <c r="AB10" s="49">
        <v>7</v>
      </c>
      <c r="AC10" s="49">
        <v>0</v>
      </c>
      <c r="AD10" s="50">
        <f t="shared" si="0"/>
        <v>5.521942450379655</v>
      </c>
      <c r="AE10" s="51">
        <f t="shared" si="1"/>
        <v>3.6</v>
      </c>
      <c r="AF10" s="47">
        <v>4</v>
      </c>
      <c r="AG10" s="88">
        <v>8</v>
      </c>
      <c r="AH10"/>
    </row>
    <row r="11" spans="1:34" s="11" customFormat="1" ht="19.5" customHeight="1">
      <c r="A11" s="12">
        <v>1</v>
      </c>
      <c r="B11" s="26">
        <v>6</v>
      </c>
      <c r="C11" s="27" t="s">
        <v>20</v>
      </c>
      <c r="D11" s="28" t="s">
        <v>21</v>
      </c>
      <c r="E11" s="33">
        <v>171</v>
      </c>
      <c r="F11" s="34">
        <v>59.9</v>
      </c>
      <c r="G11" s="35">
        <f>'Начальные данные'!$F11*100*100/'Начальные данные'!$E11/'Начальные данные'!$E11</f>
        <v>20.484935535720393</v>
      </c>
      <c r="H11" s="34">
        <v>88</v>
      </c>
      <c r="I11" s="34">
        <v>68</v>
      </c>
      <c r="J11" s="34">
        <v>96</v>
      </c>
      <c r="K11" s="58">
        <v>51</v>
      </c>
      <c r="M11" s="46" t="s">
        <v>64</v>
      </c>
      <c r="N11" s="47" t="s">
        <v>64</v>
      </c>
      <c r="O11" s="50" t="s">
        <v>64</v>
      </c>
      <c r="P11" s="71" t="s">
        <v>64</v>
      </c>
      <c r="Q11" s="47" t="s">
        <v>64</v>
      </c>
      <c r="R11" s="51" t="s">
        <v>64</v>
      </c>
      <c r="S11" s="47" t="s">
        <v>64</v>
      </c>
      <c r="T11" s="47" t="s">
        <v>64</v>
      </c>
      <c r="U11" s="47" t="s">
        <v>64</v>
      </c>
      <c r="V11" s="51" t="s">
        <v>64</v>
      </c>
      <c r="W11" s="47" t="s">
        <v>64</v>
      </c>
      <c r="X11" s="51" t="s">
        <v>64</v>
      </c>
      <c r="Y11" s="47" t="s">
        <v>64</v>
      </c>
      <c r="Z11" s="47" t="s">
        <v>64</v>
      </c>
      <c r="AA11" s="47" t="s">
        <v>64</v>
      </c>
      <c r="AB11" s="47" t="s">
        <v>64</v>
      </c>
      <c r="AC11" s="47" t="s">
        <v>64</v>
      </c>
      <c r="AD11" s="50">
        <v>0</v>
      </c>
      <c r="AE11" s="51">
        <v>0</v>
      </c>
      <c r="AF11" s="47"/>
      <c r="AG11" s="88"/>
      <c r="AH11"/>
    </row>
    <row r="12" spans="1:34" s="11" customFormat="1" ht="19.5" customHeight="1">
      <c r="A12" s="12">
        <v>1</v>
      </c>
      <c r="B12" s="20">
        <v>7</v>
      </c>
      <c r="C12" s="21" t="s">
        <v>47</v>
      </c>
      <c r="D12" s="32" t="s">
        <v>46</v>
      </c>
      <c r="E12" s="23">
        <v>165</v>
      </c>
      <c r="F12" s="24">
        <v>90</v>
      </c>
      <c r="G12" s="25">
        <f>'Начальные данные'!$F12*100*100/'Начальные данные'!$E12/'Начальные данные'!$E12</f>
        <v>33.057851239669425</v>
      </c>
      <c r="H12" s="24">
        <v>104</v>
      </c>
      <c r="I12" s="24">
        <v>94</v>
      </c>
      <c r="J12" s="24">
        <v>121</v>
      </c>
      <c r="K12" s="56">
        <v>73</v>
      </c>
      <c r="M12" s="48" t="s">
        <v>64</v>
      </c>
      <c r="N12" s="49" t="s">
        <v>64</v>
      </c>
      <c r="O12" s="61" t="s">
        <v>64</v>
      </c>
      <c r="P12" s="70" t="s">
        <v>64</v>
      </c>
      <c r="Q12" s="49" t="s">
        <v>64</v>
      </c>
      <c r="R12" s="62" t="s">
        <v>64</v>
      </c>
      <c r="S12" s="49" t="s">
        <v>64</v>
      </c>
      <c r="T12" s="49" t="s">
        <v>64</v>
      </c>
      <c r="U12" s="49" t="s">
        <v>64</v>
      </c>
      <c r="V12" s="62" t="s">
        <v>64</v>
      </c>
      <c r="W12" s="49" t="s">
        <v>64</v>
      </c>
      <c r="X12" s="62" t="s">
        <v>64</v>
      </c>
      <c r="Y12" s="49" t="s">
        <v>64</v>
      </c>
      <c r="Z12" s="49" t="s">
        <v>64</v>
      </c>
      <c r="AA12" s="49" t="s">
        <v>64</v>
      </c>
      <c r="AB12" s="49" t="s">
        <v>64</v>
      </c>
      <c r="AC12" s="49" t="s">
        <v>64</v>
      </c>
      <c r="AD12" s="50">
        <v>0</v>
      </c>
      <c r="AE12" s="51">
        <v>0</v>
      </c>
      <c r="AF12" s="47"/>
      <c r="AG12" s="88"/>
      <c r="AH12"/>
    </row>
    <row r="13" spans="1:34" s="11" customFormat="1" ht="19.5" customHeight="1">
      <c r="A13" s="12">
        <v>1</v>
      </c>
      <c r="B13" s="26">
        <v>8</v>
      </c>
      <c r="C13" s="27" t="s">
        <v>22</v>
      </c>
      <c r="D13" s="28" t="s">
        <v>23</v>
      </c>
      <c r="E13" s="33">
        <v>171</v>
      </c>
      <c r="F13" s="34">
        <v>77</v>
      </c>
      <c r="G13" s="35">
        <f>'Начальные данные'!$F13*100*100/'Начальные данные'!$E13/'Начальные данные'!$E13</f>
        <v>26.332888752094664</v>
      </c>
      <c r="H13" s="34">
        <v>97</v>
      </c>
      <c r="I13" s="34">
        <v>73</v>
      </c>
      <c r="J13" s="34">
        <v>106</v>
      </c>
      <c r="K13" s="58">
        <v>59</v>
      </c>
      <c r="M13" s="46" t="s">
        <v>64</v>
      </c>
      <c r="N13" s="47" t="s">
        <v>64</v>
      </c>
      <c r="O13" s="50" t="s">
        <v>64</v>
      </c>
      <c r="P13" s="71" t="s">
        <v>64</v>
      </c>
      <c r="Q13" s="47" t="s">
        <v>64</v>
      </c>
      <c r="R13" s="51" t="s">
        <v>64</v>
      </c>
      <c r="S13" s="47" t="s">
        <v>64</v>
      </c>
      <c r="T13" s="47" t="s">
        <v>64</v>
      </c>
      <c r="U13" s="47" t="s">
        <v>64</v>
      </c>
      <c r="V13" s="51" t="s">
        <v>64</v>
      </c>
      <c r="W13" s="47" t="s">
        <v>64</v>
      </c>
      <c r="X13" s="51" t="s">
        <v>64</v>
      </c>
      <c r="Y13" s="47" t="s">
        <v>64</v>
      </c>
      <c r="Z13" s="47" t="s">
        <v>64</v>
      </c>
      <c r="AA13" s="47" t="s">
        <v>64</v>
      </c>
      <c r="AB13" s="47" t="s">
        <v>64</v>
      </c>
      <c r="AC13" s="47" t="s">
        <v>64</v>
      </c>
      <c r="AD13" s="50">
        <v>0</v>
      </c>
      <c r="AE13" s="51">
        <v>0</v>
      </c>
      <c r="AF13" s="47"/>
      <c r="AG13" s="88"/>
      <c r="AH13"/>
    </row>
    <row r="14" spans="1:34" s="11" customFormat="1" ht="19.5" customHeight="1">
      <c r="A14" s="12"/>
      <c r="B14" s="20">
        <v>9</v>
      </c>
      <c r="C14" s="21" t="s">
        <v>24</v>
      </c>
      <c r="D14" s="32" t="s">
        <v>25</v>
      </c>
      <c r="E14" s="23">
        <v>168</v>
      </c>
      <c r="F14" s="24">
        <v>92.6</v>
      </c>
      <c r="G14" s="25">
        <f>'Начальные данные'!$F14*100*100/'Начальные данные'!$E14/'Начальные данные'!$E14</f>
        <v>32.808956916099774</v>
      </c>
      <c r="H14" s="24">
        <v>115</v>
      </c>
      <c r="I14" s="24">
        <v>98</v>
      </c>
      <c r="J14" s="24">
        <v>116</v>
      </c>
      <c r="K14" s="56">
        <v>70</v>
      </c>
      <c r="M14" s="48">
        <v>2</v>
      </c>
      <c r="N14" s="49">
        <v>91.5</v>
      </c>
      <c r="O14" s="61">
        <f>100-N14*100/'Начальные данные'!$F14</f>
        <v>1.1879049676025915</v>
      </c>
      <c r="P14" s="70">
        <f>'Начальные данные'!$F14-N14</f>
        <v>1.0999999999999943</v>
      </c>
      <c r="Q14" s="49">
        <v>115</v>
      </c>
      <c r="R14" s="62">
        <f>100-Q14*100/'Начальные данные'!$H14</f>
        <v>0</v>
      </c>
      <c r="S14" s="49">
        <v>94</v>
      </c>
      <c r="T14" s="49">
        <f>100-S14*100/'Начальные данные'!$I14</f>
        <v>4.08163265306122</v>
      </c>
      <c r="U14" s="49">
        <v>116</v>
      </c>
      <c r="V14" s="62">
        <f>100-U14*100/'Начальные данные'!$J14</f>
        <v>0</v>
      </c>
      <c r="W14" s="49">
        <v>69</v>
      </c>
      <c r="X14" s="62">
        <f>100-W14*100/'Начальные данные'!$K14</f>
        <v>1.4285714285714306</v>
      </c>
      <c r="Y14" s="49">
        <v>1</v>
      </c>
      <c r="Z14" s="49">
        <v>6</v>
      </c>
      <c r="AA14" s="49">
        <v>4</v>
      </c>
      <c r="AB14" s="49">
        <v>5</v>
      </c>
      <c r="AC14" s="49">
        <v>1</v>
      </c>
      <c r="AD14" s="50">
        <f t="shared" si="0"/>
        <v>6.698109049235242</v>
      </c>
      <c r="AE14" s="51">
        <f t="shared" si="1"/>
        <v>2.7476190476190476</v>
      </c>
      <c r="AF14" s="91">
        <v>3</v>
      </c>
      <c r="AG14" s="88">
        <v>12</v>
      </c>
      <c r="AH14"/>
    </row>
    <row r="15" spans="1:34" s="11" customFormat="1" ht="19.5" customHeight="1">
      <c r="A15" s="12"/>
      <c r="B15" s="26">
        <v>10</v>
      </c>
      <c r="C15" s="27" t="s">
        <v>26</v>
      </c>
      <c r="D15" s="28" t="s">
        <v>27</v>
      </c>
      <c r="E15" s="33">
        <v>164</v>
      </c>
      <c r="F15" s="34">
        <v>75</v>
      </c>
      <c r="G15" s="35">
        <f>'Начальные данные'!$F15*100*100/'Начальные данные'!$E15/'Начальные данные'!$E15</f>
        <v>27.88518738845925</v>
      </c>
      <c r="H15" s="34">
        <v>101</v>
      </c>
      <c r="I15" s="34">
        <v>88</v>
      </c>
      <c r="J15" s="34">
        <v>106</v>
      </c>
      <c r="K15" s="58">
        <v>67</v>
      </c>
      <c r="M15" s="46">
        <v>1</v>
      </c>
      <c r="N15" s="47">
        <v>73.9</v>
      </c>
      <c r="O15" s="50">
        <f>100-N15*100/'Начальные данные'!$F15</f>
        <v>1.4666666666666544</v>
      </c>
      <c r="P15" s="71">
        <f>'Начальные данные'!$F15-N15</f>
        <v>1.0999999999999943</v>
      </c>
      <c r="Q15" s="47">
        <v>101</v>
      </c>
      <c r="R15" s="51">
        <f>100-Q15*100/'Начальные данные'!$H15</f>
        <v>0</v>
      </c>
      <c r="S15" s="47">
        <v>88</v>
      </c>
      <c r="T15" s="47">
        <f>100-S15*100/'Начальные данные'!$I15</f>
        <v>0</v>
      </c>
      <c r="U15" s="47">
        <v>106</v>
      </c>
      <c r="V15" s="51">
        <f>100-U15*100/'Начальные данные'!$J15</f>
        <v>0</v>
      </c>
      <c r="W15" s="47">
        <v>67</v>
      </c>
      <c r="X15" s="51">
        <f>100-W15*100/'Начальные данные'!$K15</f>
        <v>0</v>
      </c>
      <c r="Y15" s="47">
        <v>0</v>
      </c>
      <c r="Z15" s="47">
        <v>5</v>
      </c>
      <c r="AA15" s="64">
        <v>0</v>
      </c>
      <c r="AB15" s="47">
        <v>3</v>
      </c>
      <c r="AC15" s="47">
        <v>0</v>
      </c>
      <c r="AD15" s="50">
        <f t="shared" si="0"/>
        <v>1.4666666666666544</v>
      </c>
      <c r="AE15" s="51">
        <f t="shared" si="1"/>
        <v>1.4285714285714286</v>
      </c>
      <c r="AF15" s="47">
        <v>10</v>
      </c>
      <c r="AG15" s="88">
        <v>13</v>
      </c>
      <c r="AH15"/>
    </row>
    <row r="16" spans="1:34" s="11" customFormat="1" ht="19.5" customHeight="1">
      <c r="A16" s="12"/>
      <c r="B16" s="20">
        <v>11</v>
      </c>
      <c r="C16" s="21" t="s">
        <v>28</v>
      </c>
      <c r="D16" s="32" t="s">
        <v>14</v>
      </c>
      <c r="E16" s="23">
        <v>172</v>
      </c>
      <c r="F16" s="24">
        <v>54.9</v>
      </c>
      <c r="G16" s="25">
        <f>'Начальные данные'!$F16*100*100/'Начальные данные'!$E16/'Начальные данные'!$E16</f>
        <v>18.557328285559763</v>
      </c>
      <c r="H16" s="24">
        <v>83</v>
      </c>
      <c r="I16" s="24">
        <v>68</v>
      </c>
      <c r="J16" s="24">
        <v>88</v>
      </c>
      <c r="K16" s="56">
        <v>47</v>
      </c>
      <c r="M16" s="48">
        <v>1</v>
      </c>
      <c r="N16" s="49">
        <v>54.1</v>
      </c>
      <c r="O16" s="61">
        <f>100-N16*100/'Начальные данные'!$F16</f>
        <v>1.4571948998178499</v>
      </c>
      <c r="P16" s="70">
        <f>'Начальные данные'!$F16-N16</f>
        <v>0.7999999999999972</v>
      </c>
      <c r="Q16" s="49">
        <v>82.5</v>
      </c>
      <c r="R16" s="62">
        <f>100-Q16*100/'Начальные данные'!$H16</f>
        <v>0.6024096385542208</v>
      </c>
      <c r="S16" s="49">
        <v>66</v>
      </c>
      <c r="T16" s="49">
        <f>100-S16*100/'Начальные данные'!$I16</f>
        <v>2.941176470588232</v>
      </c>
      <c r="U16" s="49">
        <v>89</v>
      </c>
      <c r="V16" s="62">
        <f>100-U16*100/'Начальные данные'!$J16</f>
        <v>-1.1363636363636402</v>
      </c>
      <c r="W16" s="49">
        <v>48</v>
      </c>
      <c r="X16" s="62">
        <f>100-W16*100/'Начальные данные'!$K16</f>
        <v>-2.1276595744680833</v>
      </c>
      <c r="Y16" s="49">
        <v>4</v>
      </c>
      <c r="Z16" s="49">
        <v>4</v>
      </c>
      <c r="AA16" s="49">
        <v>3</v>
      </c>
      <c r="AB16" s="49">
        <v>7</v>
      </c>
      <c r="AC16" s="49">
        <v>2</v>
      </c>
      <c r="AD16" s="50">
        <f t="shared" si="0"/>
        <v>1.7367577981285791</v>
      </c>
      <c r="AE16" s="51">
        <f t="shared" si="1"/>
        <v>3.8</v>
      </c>
      <c r="AF16" s="47">
        <v>9</v>
      </c>
      <c r="AG16" s="88">
        <v>5</v>
      </c>
      <c r="AH16"/>
    </row>
    <row r="17" spans="1:34" s="11" customFormat="1" ht="19.5" customHeight="1">
      <c r="A17" s="12"/>
      <c r="B17" s="26">
        <v>12</v>
      </c>
      <c r="C17" s="27" t="s">
        <v>30</v>
      </c>
      <c r="D17" s="28" t="s">
        <v>29</v>
      </c>
      <c r="E17" s="33">
        <v>167</v>
      </c>
      <c r="F17" s="34">
        <v>96</v>
      </c>
      <c r="G17" s="35">
        <f>'Начальные данные'!$F17*100*100/'Начальные данные'!$E17/'Начальные данные'!$E17</f>
        <v>34.42217361683818</v>
      </c>
      <c r="H17" s="34">
        <v>111</v>
      </c>
      <c r="I17" s="34">
        <v>97</v>
      </c>
      <c r="J17" s="34">
        <v>123</v>
      </c>
      <c r="K17" s="58">
        <v>74.5</v>
      </c>
      <c r="M17" s="46">
        <v>1</v>
      </c>
      <c r="N17" s="47">
        <v>94.5</v>
      </c>
      <c r="O17" s="50">
        <f>100-N17*100/'Начальные данные'!$F17</f>
        <v>1.5625</v>
      </c>
      <c r="P17" s="71">
        <f>'Начальные данные'!$F17-N17</f>
        <v>1.5</v>
      </c>
      <c r="Q17" s="47">
        <v>110</v>
      </c>
      <c r="R17" s="51">
        <f>100-Q17*100/'Начальные данные'!$H17</f>
        <v>0.9009009009009077</v>
      </c>
      <c r="S17" s="47">
        <v>94</v>
      </c>
      <c r="T17" s="47">
        <f>100-S17*100/'Начальные данные'!$I17</f>
        <v>3.0927835051546424</v>
      </c>
      <c r="U17" s="47">
        <v>122</v>
      </c>
      <c r="V17" s="51">
        <f>100-U17*100/'Начальные данные'!$J17</f>
        <v>0.8130081300813004</v>
      </c>
      <c r="W17" s="64">
        <v>74</v>
      </c>
      <c r="X17" s="51">
        <f>100-W17*100/'Начальные данные'!$K17</f>
        <v>0.671140939597322</v>
      </c>
      <c r="Y17" s="47">
        <v>4</v>
      </c>
      <c r="Z17" s="47">
        <v>5</v>
      </c>
      <c r="AA17" s="47">
        <v>4</v>
      </c>
      <c r="AB17" s="47">
        <v>3</v>
      </c>
      <c r="AC17" s="47">
        <v>2</v>
      </c>
      <c r="AD17" s="50">
        <f t="shared" si="0"/>
        <v>7.0403334757341725</v>
      </c>
      <c r="AE17" s="51">
        <f t="shared" si="1"/>
        <v>3.628571428571428</v>
      </c>
      <c r="AF17" s="90">
        <v>2</v>
      </c>
      <c r="AG17" s="88">
        <v>7</v>
      </c>
      <c r="AH17"/>
    </row>
    <row r="18" spans="1:34" s="11" customFormat="1" ht="19.5" customHeight="1">
      <c r="A18" s="12"/>
      <c r="B18" s="20">
        <v>13</v>
      </c>
      <c r="C18" s="21" t="s">
        <v>31</v>
      </c>
      <c r="D18" s="32" t="s">
        <v>32</v>
      </c>
      <c r="E18" s="23">
        <v>160</v>
      </c>
      <c r="F18" s="24">
        <v>51</v>
      </c>
      <c r="G18" s="25">
        <f>'Начальные данные'!$F18*100*100/'Начальные данные'!$E18/'Начальные данные'!$E18</f>
        <v>19.921875</v>
      </c>
      <c r="H18" s="24">
        <v>84</v>
      </c>
      <c r="I18" s="24">
        <v>65</v>
      </c>
      <c r="J18" s="24">
        <v>90</v>
      </c>
      <c r="K18" s="56">
        <v>51</v>
      </c>
      <c r="M18" s="48">
        <v>2</v>
      </c>
      <c r="N18" s="49">
        <v>51</v>
      </c>
      <c r="O18" s="61">
        <f>100-N18*100/'Начальные данные'!$F18</f>
        <v>0</v>
      </c>
      <c r="P18" s="70">
        <f>'Начальные данные'!$F18-N18</f>
        <v>0</v>
      </c>
      <c r="Q18" s="49">
        <v>83</v>
      </c>
      <c r="R18" s="62">
        <f>100-Q18*100/'Начальные данные'!$H18</f>
        <v>1.1904761904761898</v>
      </c>
      <c r="S18" s="49">
        <v>64</v>
      </c>
      <c r="T18" s="49">
        <f>100-S18*100/'Начальные данные'!$I18</f>
        <v>1.538461538461533</v>
      </c>
      <c r="U18" s="49">
        <v>90</v>
      </c>
      <c r="V18" s="62">
        <f>100-U18*100/'Начальные данные'!$J18</f>
        <v>0</v>
      </c>
      <c r="W18" s="49">
        <v>50</v>
      </c>
      <c r="X18" s="62">
        <f>100-W18*100/'Начальные данные'!$K18</f>
        <v>1.9607843137254832</v>
      </c>
      <c r="Y18" s="49">
        <v>5</v>
      </c>
      <c r="Z18" s="49">
        <v>6</v>
      </c>
      <c r="AA18" s="49">
        <v>2</v>
      </c>
      <c r="AB18" s="49">
        <v>7</v>
      </c>
      <c r="AC18" s="49">
        <v>6</v>
      </c>
      <c r="AD18" s="50">
        <f t="shared" si="0"/>
        <v>4.689722042663206</v>
      </c>
      <c r="AE18" s="51">
        <f t="shared" si="1"/>
        <v>4.333333333333334</v>
      </c>
      <c r="AF18" s="47">
        <v>6</v>
      </c>
      <c r="AG18" s="89">
        <v>3</v>
      </c>
      <c r="AH18"/>
    </row>
    <row r="19" spans="1:34" s="11" customFormat="1" ht="19.5" customHeight="1">
      <c r="A19" s="12"/>
      <c r="B19" s="26">
        <v>14</v>
      </c>
      <c r="C19" s="27" t="s">
        <v>34</v>
      </c>
      <c r="D19" s="28" t="s">
        <v>33</v>
      </c>
      <c r="E19" s="33">
        <v>165</v>
      </c>
      <c r="F19" s="34">
        <v>78.3</v>
      </c>
      <c r="G19" s="35">
        <f>'Начальные данные'!$F19*100*100/'Начальные данные'!$E19/'Начальные данные'!$E19</f>
        <v>28.760330578512395</v>
      </c>
      <c r="H19" s="34">
        <v>107</v>
      </c>
      <c r="I19" s="34">
        <v>81</v>
      </c>
      <c r="J19" s="34">
        <v>109</v>
      </c>
      <c r="K19" s="58">
        <v>64</v>
      </c>
      <c r="M19" s="46">
        <v>2</v>
      </c>
      <c r="N19" s="47">
        <v>77.7</v>
      </c>
      <c r="O19" s="50">
        <f>100-N19*100/'Начальные данные'!$F19</f>
        <v>0.7662835249042104</v>
      </c>
      <c r="P19" s="71">
        <f>'Начальные данные'!$F19-N19</f>
        <v>0.5999999999999943</v>
      </c>
      <c r="Q19" s="47">
        <v>107</v>
      </c>
      <c r="R19" s="51">
        <f>100-Q19*100/'Начальные данные'!$H19</f>
        <v>0</v>
      </c>
      <c r="S19" s="47">
        <v>81</v>
      </c>
      <c r="T19" s="47">
        <f>100-S19*100/'Начальные данные'!$I19</f>
        <v>0</v>
      </c>
      <c r="U19" s="47">
        <v>109</v>
      </c>
      <c r="V19" s="51">
        <f>100-U19*100/'Начальные данные'!$J19</f>
        <v>0</v>
      </c>
      <c r="W19" s="47">
        <v>64</v>
      </c>
      <c r="X19" s="51">
        <f>100-W19*100/'Начальные данные'!$K19</f>
        <v>0</v>
      </c>
      <c r="Y19" s="47">
        <v>5</v>
      </c>
      <c r="Z19" s="47">
        <v>6</v>
      </c>
      <c r="AA19" s="47">
        <v>6</v>
      </c>
      <c r="AB19" s="47">
        <v>7</v>
      </c>
      <c r="AC19" s="47">
        <v>6</v>
      </c>
      <c r="AD19" s="50">
        <f t="shared" si="0"/>
        <v>0.7662835249042104</v>
      </c>
      <c r="AE19" s="51">
        <f t="shared" si="1"/>
        <v>5</v>
      </c>
      <c r="AF19" s="47">
        <v>12</v>
      </c>
      <c r="AG19" s="92">
        <v>1</v>
      </c>
      <c r="AH19"/>
    </row>
    <row r="20" spans="1:34" s="11" customFormat="1" ht="19.5" customHeight="1">
      <c r="A20" s="12"/>
      <c r="B20" s="20">
        <v>15</v>
      </c>
      <c r="C20" s="21" t="s">
        <v>36</v>
      </c>
      <c r="D20" s="32" t="s">
        <v>35</v>
      </c>
      <c r="E20" s="23">
        <v>180</v>
      </c>
      <c r="F20" s="24">
        <v>84.8</v>
      </c>
      <c r="G20" s="25">
        <f>'Начальные данные'!$F20*100*100/'Начальные данные'!$E20/'Начальные данные'!$E20</f>
        <v>26.172839506172842</v>
      </c>
      <c r="H20" s="24">
        <v>104.5</v>
      </c>
      <c r="I20" s="24">
        <v>89.5</v>
      </c>
      <c r="J20" s="24">
        <v>107</v>
      </c>
      <c r="K20" s="56">
        <v>62</v>
      </c>
      <c r="M20" s="48">
        <v>2</v>
      </c>
      <c r="N20" s="49">
        <v>83.2</v>
      </c>
      <c r="O20" s="61">
        <f>100-N20*100/'Начальные данные'!$F20</f>
        <v>1.8867924528301785</v>
      </c>
      <c r="P20" s="70">
        <f>'Начальные данные'!$F20-N20</f>
        <v>1.5999999999999943</v>
      </c>
      <c r="Q20" s="49">
        <v>104.5</v>
      </c>
      <c r="R20" s="62">
        <f>100-Q20*100/'Начальные данные'!$H20</f>
        <v>0</v>
      </c>
      <c r="S20" s="49">
        <v>88.5</v>
      </c>
      <c r="T20" s="49">
        <f>100-S20*100/'Начальные данные'!$I20</f>
        <v>1.1173184357541857</v>
      </c>
      <c r="U20" s="49">
        <v>107</v>
      </c>
      <c r="V20" s="62">
        <f>100-U20*100/'Начальные данные'!$J20</f>
        <v>0</v>
      </c>
      <c r="W20" s="49">
        <v>61.5</v>
      </c>
      <c r="X20" s="62">
        <f>100-W20*100/'Начальные данные'!$K20</f>
        <v>0.8064516129032313</v>
      </c>
      <c r="Y20" s="49">
        <v>4</v>
      </c>
      <c r="Z20" s="49">
        <v>5</v>
      </c>
      <c r="AA20" s="49">
        <v>0</v>
      </c>
      <c r="AB20" s="49">
        <v>4</v>
      </c>
      <c r="AC20" s="49">
        <v>5</v>
      </c>
      <c r="AD20" s="50">
        <f t="shared" si="0"/>
        <v>3.8105625014875955</v>
      </c>
      <c r="AE20" s="51">
        <f t="shared" si="1"/>
        <v>3.038095238095238</v>
      </c>
      <c r="AF20" s="47">
        <v>8</v>
      </c>
      <c r="AG20" s="88">
        <v>10</v>
      </c>
      <c r="AH20"/>
    </row>
    <row r="21" spans="1:34" s="11" customFormat="1" ht="19.5" customHeight="1">
      <c r="A21" s="12"/>
      <c r="B21" s="26">
        <v>16</v>
      </c>
      <c r="C21" s="27" t="s">
        <v>37</v>
      </c>
      <c r="D21" s="28" t="s">
        <v>38</v>
      </c>
      <c r="E21" s="33">
        <v>162</v>
      </c>
      <c r="F21" s="34">
        <v>91.6</v>
      </c>
      <c r="G21" s="35">
        <f>'Начальные данные'!$F21*100*100/'Начальные данные'!$E21/'Начальные данные'!$E21</f>
        <v>34.90321597317482</v>
      </c>
      <c r="H21" s="34">
        <v>114</v>
      </c>
      <c r="I21" s="34">
        <v>100</v>
      </c>
      <c r="J21" s="34">
        <v>114</v>
      </c>
      <c r="K21" s="58">
        <v>64</v>
      </c>
      <c r="M21" s="46">
        <v>2</v>
      </c>
      <c r="N21" s="47">
        <v>90.5</v>
      </c>
      <c r="O21" s="50">
        <f>100-N21*100/'Начальные данные'!$F21</f>
        <v>1.2008733624454067</v>
      </c>
      <c r="P21" s="71">
        <f>'Начальные данные'!$F21-N21</f>
        <v>1.0999999999999943</v>
      </c>
      <c r="Q21" s="47">
        <v>113.5</v>
      </c>
      <c r="R21" s="51">
        <f>100-Q21*100/'Начальные данные'!$H21</f>
        <v>0.43859649122806843</v>
      </c>
      <c r="S21" s="47">
        <v>99</v>
      </c>
      <c r="T21" s="47">
        <f>100-S21*100/'Начальные данные'!$I21</f>
        <v>1</v>
      </c>
      <c r="U21" s="47">
        <v>112</v>
      </c>
      <c r="V21" s="51">
        <f>100-U21*100/'Начальные данные'!$J21</f>
        <v>1.7543859649122737</v>
      </c>
      <c r="W21" s="47">
        <v>63.5</v>
      </c>
      <c r="X21" s="51">
        <f>100-W21*100/'Начальные данные'!$K21</f>
        <v>0.78125</v>
      </c>
      <c r="Y21" s="47">
        <v>5</v>
      </c>
      <c r="Z21" s="47">
        <v>6</v>
      </c>
      <c r="AA21" s="47">
        <v>3</v>
      </c>
      <c r="AB21" s="47">
        <v>4</v>
      </c>
      <c r="AC21" s="47">
        <v>5</v>
      </c>
      <c r="AD21" s="50">
        <f t="shared" si="0"/>
        <v>5.175105818585749</v>
      </c>
      <c r="AE21" s="51">
        <f t="shared" si="1"/>
        <v>3.904761904761905</v>
      </c>
      <c r="AF21" s="47">
        <v>5</v>
      </c>
      <c r="AG21" s="88">
        <v>4</v>
      </c>
      <c r="AH21"/>
    </row>
    <row r="22" spans="1:34" s="13" customFormat="1" ht="19.5" customHeight="1">
      <c r="A22" s="12"/>
      <c r="B22" s="20">
        <v>17</v>
      </c>
      <c r="C22" s="21" t="s">
        <v>48</v>
      </c>
      <c r="D22" s="32" t="s">
        <v>39</v>
      </c>
      <c r="E22" s="23">
        <v>167</v>
      </c>
      <c r="F22" s="24">
        <v>96.7</v>
      </c>
      <c r="G22" s="25">
        <f>'Начальные данные'!$F22*100*100/'Начальные данные'!$E22/'Начальные данные'!$E22</f>
        <v>34.673168632794294</v>
      </c>
      <c r="H22" s="24">
        <v>111</v>
      </c>
      <c r="I22" s="24">
        <v>98</v>
      </c>
      <c r="J22" s="24">
        <v>125</v>
      </c>
      <c r="K22" s="56">
        <v>69</v>
      </c>
      <c r="M22" s="48">
        <v>2</v>
      </c>
      <c r="N22" s="49">
        <v>93.6</v>
      </c>
      <c r="O22" s="61">
        <f>100-N22*100/'Начальные данные'!$F22</f>
        <v>3.2057911065149938</v>
      </c>
      <c r="P22" s="70">
        <f>'Начальные данные'!$F22-N22</f>
        <v>3.1000000000000085</v>
      </c>
      <c r="Q22" s="49">
        <v>105</v>
      </c>
      <c r="R22" s="62">
        <f>100-Q22*100/'Начальные данные'!$H22</f>
        <v>5.4054054054054035</v>
      </c>
      <c r="S22" s="49">
        <v>94</v>
      </c>
      <c r="T22" s="49">
        <f>100-S22*100/'Начальные данные'!$I22</f>
        <v>4.08163265306122</v>
      </c>
      <c r="U22" s="49">
        <v>120</v>
      </c>
      <c r="V22" s="62">
        <f>100-U22*100/'Начальные данные'!$J22</f>
        <v>4</v>
      </c>
      <c r="W22" s="49">
        <v>69</v>
      </c>
      <c r="X22" s="62">
        <f>100-W22*100/'Начальные данные'!$K22</f>
        <v>0</v>
      </c>
      <c r="Y22" s="49">
        <v>5</v>
      </c>
      <c r="Z22" s="49">
        <v>4</v>
      </c>
      <c r="AA22" s="49">
        <v>6</v>
      </c>
      <c r="AB22" s="49">
        <v>5</v>
      </c>
      <c r="AC22" s="49">
        <v>6</v>
      </c>
      <c r="AD22" s="50">
        <f t="shared" si="0"/>
        <v>16.692829164981617</v>
      </c>
      <c r="AE22" s="51">
        <f t="shared" si="1"/>
        <v>4.3809523809523805</v>
      </c>
      <c r="AF22" s="93">
        <v>1</v>
      </c>
      <c r="AG22" s="89">
        <v>3</v>
      </c>
      <c r="AH22"/>
    </row>
    <row r="23" spans="1:34" s="14" customFormat="1" ht="19.5" customHeight="1">
      <c r="A23" s="72"/>
      <c r="B23" s="26">
        <v>18</v>
      </c>
      <c r="C23" s="27" t="s">
        <v>40</v>
      </c>
      <c r="D23" s="36" t="s">
        <v>41</v>
      </c>
      <c r="E23" s="33">
        <v>165</v>
      </c>
      <c r="F23" s="34">
        <v>69</v>
      </c>
      <c r="G23" s="35">
        <f>'Начальные данные'!$F23*100*100/'Начальные данные'!$E23/'Начальные данные'!$E23</f>
        <v>25.344352617079892</v>
      </c>
      <c r="H23" s="34">
        <v>98</v>
      </c>
      <c r="I23" s="34">
        <v>82</v>
      </c>
      <c r="J23" s="34">
        <v>103</v>
      </c>
      <c r="K23" s="58">
        <v>62</v>
      </c>
      <c r="M23" s="67">
        <v>2</v>
      </c>
      <c r="N23" s="64">
        <v>68</v>
      </c>
      <c r="O23" s="68">
        <f>100-N23*100/'Начальные данные'!$F23</f>
        <v>1.4492753623188435</v>
      </c>
      <c r="P23" s="71">
        <f>'Начальные данные'!$F23-N23</f>
        <v>1</v>
      </c>
      <c r="Q23" s="64">
        <v>98</v>
      </c>
      <c r="R23" s="69">
        <f>100-Q23*100/'Начальные данные'!$H23</f>
        <v>0</v>
      </c>
      <c r="S23" s="64">
        <v>82</v>
      </c>
      <c r="T23" s="64">
        <f>100-S23*100/'Начальные данные'!$I23</f>
        <v>0</v>
      </c>
      <c r="U23" s="64">
        <v>103</v>
      </c>
      <c r="V23" s="69">
        <f>100-U23*100/'Начальные данные'!$J23</f>
        <v>0</v>
      </c>
      <c r="W23" s="64">
        <v>62</v>
      </c>
      <c r="X23" s="69">
        <f>100-W23*100/'Начальные данные'!$K23</f>
        <v>0</v>
      </c>
      <c r="Y23" s="64">
        <v>5</v>
      </c>
      <c r="Z23" s="64">
        <v>6</v>
      </c>
      <c r="AA23" s="64">
        <v>6</v>
      </c>
      <c r="AB23" s="64">
        <v>2</v>
      </c>
      <c r="AC23" s="64">
        <v>3</v>
      </c>
      <c r="AD23" s="68">
        <f t="shared" si="0"/>
        <v>1.4492753623188435</v>
      </c>
      <c r="AE23" s="69">
        <f t="shared" si="1"/>
        <v>3.7857142857142856</v>
      </c>
      <c r="AF23" s="64">
        <v>11</v>
      </c>
      <c r="AG23" s="94">
        <v>6</v>
      </c>
      <c r="AH23"/>
    </row>
    <row r="24" spans="1:34" s="10" customFormat="1" ht="19.5" customHeight="1">
      <c r="A24" s="12">
        <v>1</v>
      </c>
      <c r="B24" s="20">
        <v>19</v>
      </c>
      <c r="C24" s="21" t="s">
        <v>42</v>
      </c>
      <c r="D24" s="32" t="s">
        <v>43</v>
      </c>
      <c r="E24" s="23">
        <v>155</v>
      </c>
      <c r="F24" s="24">
        <v>105.7</v>
      </c>
      <c r="G24" s="25">
        <f>'Начальные данные'!$F24*100*100/'Начальные данные'!$E24/'Начальные данные'!$E24</f>
        <v>43.99583766909469</v>
      </c>
      <c r="H24" s="24">
        <v>115</v>
      </c>
      <c r="I24" s="24">
        <v>104</v>
      </c>
      <c r="J24" s="24">
        <v>128</v>
      </c>
      <c r="K24" s="56"/>
      <c r="M24" s="48" t="s">
        <v>64</v>
      </c>
      <c r="N24" s="49" t="s">
        <v>64</v>
      </c>
      <c r="O24" s="61" t="s">
        <v>64</v>
      </c>
      <c r="P24" s="70" t="s">
        <v>64</v>
      </c>
      <c r="Q24" s="49" t="s">
        <v>64</v>
      </c>
      <c r="R24" s="62" t="s">
        <v>64</v>
      </c>
      <c r="S24" s="49" t="s">
        <v>64</v>
      </c>
      <c r="T24" s="49" t="s">
        <v>64</v>
      </c>
      <c r="U24" s="49" t="s">
        <v>64</v>
      </c>
      <c r="V24" s="62" t="s">
        <v>64</v>
      </c>
      <c r="W24" s="49" t="s">
        <v>64</v>
      </c>
      <c r="X24" s="62" t="s">
        <v>64</v>
      </c>
      <c r="Y24" s="49" t="s">
        <v>64</v>
      </c>
      <c r="Z24" s="49" t="s">
        <v>64</v>
      </c>
      <c r="AA24" s="49" t="s">
        <v>64</v>
      </c>
      <c r="AB24" s="49" t="s">
        <v>64</v>
      </c>
      <c r="AC24" s="49" t="s">
        <v>64</v>
      </c>
      <c r="AD24" s="50" t="s">
        <v>64</v>
      </c>
      <c r="AE24" s="51" t="s">
        <v>64</v>
      </c>
      <c r="AF24" s="47"/>
      <c r="AG24" s="88"/>
      <c r="AH24"/>
    </row>
    <row r="25" spans="1:34" s="10" customFormat="1" ht="19.5" customHeight="1">
      <c r="A25" s="12"/>
      <c r="B25" s="59">
        <v>20</v>
      </c>
      <c r="C25" s="37" t="s">
        <v>44</v>
      </c>
      <c r="D25" s="38" t="s">
        <v>45</v>
      </c>
      <c r="E25" s="39">
        <v>164</v>
      </c>
      <c r="F25" s="40">
        <v>83</v>
      </c>
      <c r="G25" s="41">
        <f>'Начальные данные'!$F25*100*100/'Начальные данные'!$E25/'Начальные данные'!$E25</f>
        <v>30.85960737656157</v>
      </c>
      <c r="H25" s="40">
        <v>103</v>
      </c>
      <c r="I25" s="40">
        <v>85</v>
      </c>
      <c r="J25" s="40">
        <v>110</v>
      </c>
      <c r="K25" s="60">
        <v>65</v>
      </c>
      <c r="M25" s="46">
        <v>2</v>
      </c>
      <c r="N25" s="47">
        <v>82.5</v>
      </c>
      <c r="O25" s="50">
        <f>100-N25*100/'Начальные данные'!$F25</f>
        <v>0.6024096385542208</v>
      </c>
      <c r="P25" s="71">
        <f>'Начальные данные'!$F25-N25</f>
        <v>0.5</v>
      </c>
      <c r="Q25" s="47">
        <v>103</v>
      </c>
      <c r="R25" s="51">
        <f>100-Q25*100/'Начальные данные'!$H25</f>
        <v>0</v>
      </c>
      <c r="S25" s="47">
        <v>85</v>
      </c>
      <c r="T25" s="47">
        <f>100-S25*100/'Начальные данные'!$I25</f>
        <v>0</v>
      </c>
      <c r="U25" s="47">
        <v>110</v>
      </c>
      <c r="V25" s="51">
        <f>100-U25*100/'Начальные данные'!$J25</f>
        <v>0</v>
      </c>
      <c r="W25" s="47">
        <v>65</v>
      </c>
      <c r="X25" s="51">
        <f>100-W25*100/'Начальные данные'!$K25</f>
        <v>0</v>
      </c>
      <c r="Y25" s="47">
        <v>5</v>
      </c>
      <c r="Z25" s="47">
        <v>6</v>
      </c>
      <c r="AA25" s="47">
        <v>6</v>
      </c>
      <c r="AB25" s="47">
        <v>5</v>
      </c>
      <c r="AC25" s="47">
        <v>6</v>
      </c>
      <c r="AD25" s="50">
        <f t="shared" si="0"/>
        <v>0.6024096385542208</v>
      </c>
      <c r="AE25" s="51">
        <f t="shared" si="1"/>
        <v>4.714285714285714</v>
      </c>
      <c r="AF25" s="47">
        <v>13</v>
      </c>
      <c r="AG25" s="95">
        <v>2</v>
      </c>
      <c r="AH25"/>
    </row>
    <row r="26" spans="1:34" s="1" customFormat="1" ht="19.5" customHeight="1">
      <c r="A26" s="42"/>
      <c r="B26" s="76">
        <v>21</v>
      </c>
      <c r="C26" s="77" t="s">
        <v>65</v>
      </c>
      <c r="D26" s="78" t="s">
        <v>46</v>
      </c>
      <c r="E26" s="79">
        <v>163</v>
      </c>
      <c r="F26" s="80">
        <v>95</v>
      </c>
      <c r="G26" s="81">
        <f>'Начальные данные'!$F26*100*100/'Начальные данные'!$E26/'Начальные данные'!$E26</f>
        <v>35.75595618954421</v>
      </c>
      <c r="H26" s="80">
        <v>119</v>
      </c>
      <c r="I26" s="80">
        <v>101.2</v>
      </c>
      <c r="J26" s="80">
        <v>124</v>
      </c>
      <c r="K26" s="82">
        <v>77</v>
      </c>
      <c r="M26" s="48">
        <v>1</v>
      </c>
      <c r="N26" s="49">
        <v>95</v>
      </c>
      <c r="O26" s="61">
        <v>0</v>
      </c>
      <c r="P26" s="70">
        <v>0</v>
      </c>
      <c r="Q26" s="49">
        <v>119</v>
      </c>
      <c r="R26" s="62">
        <v>0</v>
      </c>
      <c r="S26" s="49">
        <v>101.2</v>
      </c>
      <c r="T26" s="49">
        <v>0</v>
      </c>
      <c r="U26" s="49">
        <v>124</v>
      </c>
      <c r="V26" s="62">
        <v>0</v>
      </c>
      <c r="W26" s="49">
        <v>77</v>
      </c>
      <c r="X26" s="62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50">
        <f>R26+T26+V26+X26+O26</f>
        <v>0</v>
      </c>
      <c r="AE26" s="51">
        <f>IF(M26=1,Y26/4+Z26/5+AA26/5+AC26/5,Y26/5+Z26/6+AA26/6+AC26/6)+AB26/7</f>
        <v>0</v>
      </c>
      <c r="AF26" s="96"/>
      <c r="AG26" s="97"/>
      <c r="AH26"/>
    </row>
    <row r="27" spans="1:34" s="1" customFormat="1" ht="19.5" customHeight="1">
      <c r="A27" s="42"/>
      <c r="B27" s="73">
        <v>22</v>
      </c>
      <c r="C27" s="74" t="s">
        <v>66</v>
      </c>
      <c r="D27" s="75" t="s">
        <v>67</v>
      </c>
      <c r="E27" s="83">
        <v>173</v>
      </c>
      <c r="F27" s="84">
        <v>106.5</v>
      </c>
      <c r="G27" s="85">
        <f>'Начальные данные'!$F27*100*100/'Начальные данные'!$E27/'Начальные данные'!$E27</f>
        <v>35.58421597781416</v>
      </c>
      <c r="H27" s="84">
        <v>100</v>
      </c>
      <c r="I27" s="84">
        <v>88</v>
      </c>
      <c r="J27" s="84">
        <v>126</v>
      </c>
      <c r="K27" s="86">
        <v>79</v>
      </c>
      <c r="M27" s="46">
        <v>1</v>
      </c>
      <c r="N27" s="47">
        <v>106.5</v>
      </c>
      <c r="O27" s="50">
        <v>0</v>
      </c>
      <c r="P27" s="71">
        <v>0</v>
      </c>
      <c r="Q27" s="47">
        <v>100</v>
      </c>
      <c r="R27" s="51">
        <v>0</v>
      </c>
      <c r="S27" s="47">
        <v>88</v>
      </c>
      <c r="T27" s="47">
        <v>0</v>
      </c>
      <c r="U27" s="47">
        <v>126</v>
      </c>
      <c r="V27" s="51">
        <v>0</v>
      </c>
      <c r="W27" s="47">
        <v>79</v>
      </c>
      <c r="X27" s="51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50">
        <f>R27+T27+V27+X27+O27</f>
        <v>0</v>
      </c>
      <c r="AE27" s="51">
        <f>IF(M27=1,Y27/4+Z27/5+AA27/5+AC27/5,Y27/5+Z27/6+AA27/6+AC27/6)+AB27/7</f>
        <v>0</v>
      </c>
      <c r="AF27" s="96"/>
      <c r="AG27" s="97"/>
      <c r="AH27"/>
    </row>
    <row r="28" spans="1:34" s="1" customFormat="1" ht="19.5" customHeight="1">
      <c r="A28" s="42"/>
      <c r="B28" s="76">
        <v>23</v>
      </c>
      <c r="C28" s="77" t="s">
        <v>68</v>
      </c>
      <c r="D28" s="78" t="s">
        <v>69</v>
      </c>
      <c r="E28" s="79">
        <v>171</v>
      </c>
      <c r="F28" s="80">
        <v>61.1</v>
      </c>
      <c r="G28" s="81">
        <f>'Начальные данные'!$F28*100*100/'Начальные данные'!$E28/'Начальные данные'!$E28</f>
        <v>20.89531821757122</v>
      </c>
      <c r="H28" s="80">
        <v>85</v>
      </c>
      <c r="I28" s="80">
        <v>67</v>
      </c>
      <c r="J28" s="80">
        <v>95</v>
      </c>
      <c r="K28" s="82">
        <v>53</v>
      </c>
      <c r="M28" s="48">
        <v>1</v>
      </c>
      <c r="N28" s="49">
        <v>61.1</v>
      </c>
      <c r="O28" s="61">
        <v>0</v>
      </c>
      <c r="P28" s="70">
        <v>0</v>
      </c>
      <c r="Q28" s="49">
        <v>85</v>
      </c>
      <c r="R28" s="62">
        <v>0</v>
      </c>
      <c r="S28" s="49">
        <v>67</v>
      </c>
      <c r="T28" s="49">
        <v>0</v>
      </c>
      <c r="U28" s="49">
        <v>95</v>
      </c>
      <c r="V28" s="62">
        <v>0</v>
      </c>
      <c r="W28" s="49">
        <v>53</v>
      </c>
      <c r="X28" s="62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50">
        <f>R28+T28+V28+X28+O28</f>
        <v>0</v>
      </c>
      <c r="AE28" s="51">
        <f>IF(M28=1,Y28/4+Z28/5+AA28/5+AC28/5,Y28/5+Z28/6+AA28/6+AC28/6)+AB28/7</f>
        <v>0</v>
      </c>
      <c r="AF28" s="96"/>
      <c r="AG28" s="97"/>
      <c r="AH28"/>
    </row>
    <row r="29" spans="1:34" s="1" customFormat="1" ht="19.5" customHeight="1">
      <c r="A29" s="42"/>
      <c r="B29" s="73">
        <v>24</v>
      </c>
      <c r="C29" s="74" t="s">
        <v>70</v>
      </c>
      <c r="D29" s="75" t="s">
        <v>71</v>
      </c>
      <c r="E29" s="83">
        <v>159</v>
      </c>
      <c r="F29" s="84">
        <v>66</v>
      </c>
      <c r="G29" s="85">
        <f>'Начальные данные'!$F29*100*100/'Начальные данные'!$E29/'Начальные данные'!$E29</f>
        <v>26.106562240417702</v>
      </c>
      <c r="H29" s="84">
        <v>103</v>
      </c>
      <c r="I29" s="84">
        <v>83</v>
      </c>
      <c r="J29" s="84">
        <v>103</v>
      </c>
      <c r="K29" s="86">
        <v>57</v>
      </c>
      <c r="M29" s="46">
        <v>2</v>
      </c>
      <c r="N29" s="47">
        <v>66</v>
      </c>
      <c r="O29" s="50">
        <v>0</v>
      </c>
      <c r="P29" s="71">
        <v>0</v>
      </c>
      <c r="Q29" s="47">
        <v>103</v>
      </c>
      <c r="R29" s="51">
        <v>0</v>
      </c>
      <c r="S29" s="47">
        <v>83</v>
      </c>
      <c r="T29" s="47">
        <v>0</v>
      </c>
      <c r="U29" s="47">
        <v>103</v>
      </c>
      <c r="V29" s="51">
        <v>0</v>
      </c>
      <c r="W29" s="47">
        <v>57</v>
      </c>
      <c r="X29" s="51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50">
        <f>R29+T29+V29+X29+O29</f>
        <v>0</v>
      </c>
      <c r="AE29" s="51">
        <f>IF(M29=1,Y29/4+Z29/5+AA29/5+AC29/5,Y29/5+Z29/6+AA29/6+AC29/6)+AB29/7</f>
        <v>0</v>
      </c>
      <c r="AF29" s="96"/>
      <c r="AG29" s="97"/>
      <c r="AH29"/>
    </row>
    <row r="30" spans="1:34" s="1" customFormat="1" ht="19.5" customHeight="1" thickBot="1">
      <c r="A30" s="42"/>
      <c r="B30" s="102">
        <v>25</v>
      </c>
      <c r="C30" s="104" t="s">
        <v>74</v>
      </c>
      <c r="D30" s="103" t="s">
        <v>25</v>
      </c>
      <c r="E30" s="99">
        <v>160</v>
      </c>
      <c r="F30" s="100">
        <v>64</v>
      </c>
      <c r="G30" s="85">
        <f>'Начальные данные'!$F30*100*100/'Начальные данные'!$E30/'Начальные данные'!$E30</f>
        <v>25</v>
      </c>
      <c r="H30" s="100">
        <v>99</v>
      </c>
      <c r="I30" s="100">
        <v>83</v>
      </c>
      <c r="J30" s="100">
        <v>104</v>
      </c>
      <c r="K30" s="101">
        <v>55</v>
      </c>
      <c r="M30" s="105">
        <v>2</v>
      </c>
      <c r="N30" s="106">
        <v>64</v>
      </c>
      <c r="O30" s="107">
        <v>0</v>
      </c>
      <c r="P30" s="108">
        <v>0</v>
      </c>
      <c r="Q30" s="106">
        <v>99</v>
      </c>
      <c r="R30" s="109">
        <v>0</v>
      </c>
      <c r="S30" s="106">
        <v>83</v>
      </c>
      <c r="T30" s="106">
        <v>0</v>
      </c>
      <c r="U30" s="106">
        <v>104</v>
      </c>
      <c r="V30" s="109">
        <v>0</v>
      </c>
      <c r="W30" s="106">
        <v>55</v>
      </c>
      <c r="X30" s="109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53">
        <f>R30+T30+V30+X30+O30</f>
        <v>0</v>
      </c>
      <c r="AE30" s="54">
        <f>IF(M30=1,Y30/4+Z30/5+AA30/5+AC30/5,Y30/5+Z30/6+AA30/6+AC30/6)+AB30/7</f>
        <v>0</v>
      </c>
      <c r="AF30" s="110"/>
      <c r="AG30" s="111"/>
      <c r="AH30"/>
    </row>
  </sheetData>
  <sheetProtection/>
  <mergeCells count="2">
    <mergeCell ref="E1:K4"/>
    <mergeCell ref="M1:AG4"/>
  </mergeCells>
  <hyperlinks>
    <hyperlink ref="C6" r:id="rId1" tooltip="Информация о пользователе." display="http://www.nadietah.ru/user/101611-crazy-pig"/>
    <hyperlink ref="C18" r:id="rId2" tooltip="Информация о пользователе." display="http://www.nadietah.ru/user/99000-ximera"/>
    <hyperlink ref="C10" r:id="rId3" tooltip="Информация о пользователе." display="http://www.nadietah.ru/user/10905-kisaloven"/>
    <hyperlink ref="C14" r:id="rId4" tooltip="Информация о пользователе." display="http://www.nadietah.ru/user/99673-mystify"/>
    <hyperlink ref="C19" r:id="rId5" tooltip="Информация о пользователе." display="http://www.nadietah.ru/user/34914-andzhela"/>
    <hyperlink ref="C8" r:id="rId6" tooltip="Информация о пользователе." display="http://www.nadietah.ru/user/95264-ipixa"/>
    <hyperlink ref="C13" r:id="rId7" tooltip="Информация о пользователе." display="http://www.nadietah.ru/user/33099-mrs-cullen"/>
    <hyperlink ref="C11" r:id="rId8" tooltip="Информация о пользователе." display="http://www.nadietah.ru/user/27746-kontiarh"/>
    <hyperlink ref="C17" r:id="rId9" tooltip="Информация о пользователе." display="http://www.nadietah.ru/user/84921-valy"/>
    <hyperlink ref="C9" r:id="rId10" tooltip="Информация о пользователе." display="http://www.nadietah.ru/user/95195-julya-89"/>
    <hyperlink ref="C25" r:id="rId11" tooltip="Информация о пользователе." display="http://www.nadietah.ru/user/89873-ukhudevayushchaya"/>
    <hyperlink ref="C16" r:id="rId12" tooltip="Информация о пользователе." display="http://www.nadietah.ru/user/22677-teffy"/>
    <hyperlink ref="C20" r:id="rId13" tooltip="Информация о пользователе." display="http://www.nadietah.ru/user/7156-veranda"/>
    <hyperlink ref="C7" r:id="rId14" tooltip="Информация о пользователе." display="http://www.nadietah.ru/user/101415-destey-teyl"/>
    <hyperlink ref="C12" r:id="rId15" tooltip="Информация о пользователе." display="http://www.nadietah.ru/user/92956-ladys"/>
    <hyperlink ref="C22" r:id="rId16" tooltip="Информация о пользователе." display="http://www.nadietah.ru/user/76021-kolyuchaya-vena"/>
    <hyperlink ref="C24" r:id="rId17" tooltip="Информация о пользователе." display="http://www.nadietah.ru/user/101836-severyanochka"/>
    <hyperlink ref="C23" r:id="rId18" tooltip="Информация о пользователе." display="http://www.nadietah.ru/user/72775-mur-temnyi"/>
    <hyperlink ref="C15" r:id="rId19" tooltip="Информация о пользователе." display="http://www.nadietah.ru/user/41944-nadi77"/>
    <hyperlink ref="C26" r:id="rId20" tooltip="Информация о пользователе." display="http://www.nadietah.ru/user/73558-snegenika"/>
    <hyperlink ref="C27" r:id="rId21" tooltip="Информация о пользователе." display="http://www.nadietah.ru/user/101245-mar-ka"/>
    <hyperlink ref="C28" r:id="rId22" tooltip="Информация о пользователе." display="http://www.nadietah.ru/user/37226-caterina"/>
    <hyperlink ref="C29" r:id="rId23" tooltip="Информация о пользователе." display="http://www.nadietah.ru/user/74609-khariton"/>
    <hyperlink ref="C30" r:id="rId24" tooltip="Информация о пользователе." display="http://www.nadietah.ru/user/101996-zlaya-sova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7"/>
  <drawing r:id="rId26"/>
  <tableParts>
    <tablePart r:id="rId2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3" sqref="J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valery</cp:lastModifiedBy>
  <cp:lastPrinted>2014-08-24T19:57:49Z</cp:lastPrinted>
  <dcterms:created xsi:type="dcterms:W3CDTF">2014-08-24T17:31:52Z</dcterms:created>
  <dcterms:modified xsi:type="dcterms:W3CDTF">2014-08-31T21:09:35Z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